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P:\A - veřejné zakázky SPU\A projekty PRV 2024\Polní cesty C1, C4 a C5 v katastrálním území Kosmo\Zadávací dokumentace\"/>
    </mc:Choice>
  </mc:AlternateContent>
  <bookViews>
    <workbookView xWindow="0" yWindow="0" windowWidth="0" windowHeight="0"/>
  </bookViews>
  <sheets>
    <sheet name="Rekapitulace stavby" sheetId="1" r:id="rId1"/>
    <sheet name="SO 01 - Polní cesta C1" sheetId="2" r:id="rId2"/>
    <sheet name="SO 02 - Polní cesta C4" sheetId="3" r:id="rId3"/>
    <sheet name="SO 03 - Polní cesta C5" sheetId="4" r:id="rId4"/>
    <sheet name="SO 04 - Náhradní výsadba" sheetId="5" r:id="rId5"/>
    <sheet name="SO 90 - Vedlejší rozpočto...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'SO 01 - Polní cesta C1'!$C$89:$K$264</definedName>
    <definedName name="_xlnm.Print_Area" localSheetId="1">'SO 01 - Polní cesta C1'!$C$4:$J$39,'SO 01 - Polní cesta C1'!$C$45:$J$71,'SO 01 - Polní cesta C1'!$C$77:$J$264</definedName>
    <definedName name="_xlnm.Print_Titles" localSheetId="1">'SO 01 - Polní cesta C1'!$89:$89</definedName>
    <definedName name="_xlnm._FilterDatabase" localSheetId="2" hidden="1">'SO 02 - Polní cesta C4'!$C$87:$K$250</definedName>
    <definedName name="_xlnm.Print_Area" localSheetId="2">'SO 02 - Polní cesta C4'!$C$4:$J$39,'SO 02 - Polní cesta C4'!$C$45:$J$69,'SO 02 - Polní cesta C4'!$C$75:$J$250</definedName>
    <definedName name="_xlnm.Print_Titles" localSheetId="2">'SO 02 - Polní cesta C4'!$87:$87</definedName>
    <definedName name="_xlnm._FilterDatabase" localSheetId="3" hidden="1">'SO 03 - Polní cesta C5'!$C$85:$K$216</definedName>
    <definedName name="_xlnm.Print_Area" localSheetId="3">'SO 03 - Polní cesta C5'!$C$4:$J$39,'SO 03 - Polní cesta C5'!$C$45:$J$67,'SO 03 - Polní cesta C5'!$C$73:$J$216</definedName>
    <definedName name="_xlnm.Print_Titles" localSheetId="3">'SO 03 - Polní cesta C5'!$85:$85</definedName>
    <definedName name="_xlnm._FilterDatabase" localSheetId="4" hidden="1">'SO 04 - Náhradní výsadba'!$C$81:$K$103</definedName>
    <definedName name="_xlnm.Print_Area" localSheetId="4">'SO 04 - Náhradní výsadba'!$C$4:$J$39,'SO 04 - Náhradní výsadba'!$C$45:$J$63,'SO 04 - Náhradní výsadba'!$C$69:$J$103</definedName>
    <definedName name="_xlnm.Print_Titles" localSheetId="4">'SO 04 - Náhradní výsadba'!$81:$81</definedName>
    <definedName name="_xlnm._FilterDatabase" localSheetId="5" hidden="1">'SO 90 - Vedlejší rozpočto...'!$C$83:$K$108</definedName>
    <definedName name="_xlnm.Print_Area" localSheetId="5">'SO 90 - Vedlejší rozpočto...'!$C$4:$J$39,'SO 90 - Vedlejší rozpočto...'!$C$45:$J$65,'SO 90 - Vedlejší rozpočto...'!$C$71:$J$108</definedName>
    <definedName name="_xlnm.Print_Titles" localSheetId="5">'SO 90 - Vedlejší rozpočto...'!$83:$83</definedName>
    <definedName name="_xlnm.Print_Area" localSheetId="6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T96"/>
  <c r="R97"/>
  <c r="R96"/>
  <c r="P97"/>
  <c r="P96"/>
  <c r="BI94"/>
  <c r="BH94"/>
  <c r="BG94"/>
  <c r="BF94"/>
  <c r="T94"/>
  <c r="R94"/>
  <c r="P94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52"/>
  <c r="E7"/>
  <c r="E74"/>
  <c i="5" r="J37"/>
  <c r="J36"/>
  <c i="1" r="AY58"/>
  <c i="5" r="J35"/>
  <c i="1" r="AX58"/>
  <c i="5" r="BI103"/>
  <c r="BH103"/>
  <c r="BG103"/>
  <c r="BF103"/>
  <c r="T103"/>
  <c r="R103"/>
  <c r="P103"/>
  <c r="BI102"/>
  <c r="BH102"/>
  <c r="BG102"/>
  <c r="BF102"/>
  <c r="T102"/>
  <c r="R102"/>
  <c r="P102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52"/>
  <c r="E7"/>
  <c r="E48"/>
  <c i="4" r="J37"/>
  <c r="J36"/>
  <c i="1" r="AY57"/>
  <c i="4" r="J35"/>
  <c i="1" r="AX57"/>
  <c i="4"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52"/>
  <c r="E7"/>
  <c r="E48"/>
  <c i="3" r="J37"/>
  <c r="J36"/>
  <c i="1" r="AY56"/>
  <c i="3" r="J35"/>
  <c i="1" r="AX56"/>
  <c i="3" r="BI249"/>
  <c r="BH249"/>
  <c r="BG249"/>
  <c r="BF249"/>
  <c r="T249"/>
  <c r="R249"/>
  <c r="P249"/>
  <c r="BI247"/>
  <c r="BH247"/>
  <c r="BG247"/>
  <c r="BF247"/>
  <c r="T247"/>
  <c r="R247"/>
  <c r="P247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4"/>
  <c r="BH224"/>
  <c r="BG224"/>
  <c r="BF224"/>
  <c r="T224"/>
  <c r="R224"/>
  <c r="P224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55"/>
  <c r="J17"/>
  <c r="J12"/>
  <c r="J52"/>
  <c r="E7"/>
  <c r="E48"/>
  <c i="2" r="J37"/>
  <c r="J36"/>
  <c i="1" r="AY55"/>
  <c i="2" r="J35"/>
  <c i="1" r="AX55"/>
  <c i="2" r="BI264"/>
  <c r="BH264"/>
  <c r="BG264"/>
  <c r="BF264"/>
  <c r="T264"/>
  <c r="R264"/>
  <c r="P264"/>
  <c r="BI262"/>
  <c r="BH262"/>
  <c r="BG262"/>
  <c r="BF262"/>
  <c r="T262"/>
  <c r="R262"/>
  <c r="P262"/>
  <c r="BI258"/>
  <c r="BH258"/>
  <c r="BG258"/>
  <c r="BF258"/>
  <c r="T258"/>
  <c r="R258"/>
  <c r="P258"/>
  <c r="BI256"/>
  <c r="BH256"/>
  <c r="BG256"/>
  <c r="BF256"/>
  <c r="T256"/>
  <c r="R256"/>
  <c r="P256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5"/>
  <c r="BH235"/>
  <c r="BG235"/>
  <c r="BF235"/>
  <c r="T235"/>
  <c r="R235"/>
  <c r="P235"/>
  <c r="BI234"/>
  <c r="BH234"/>
  <c r="BG234"/>
  <c r="BF234"/>
  <c r="T234"/>
  <c r="R234"/>
  <c r="P234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5"/>
  <c r="BH225"/>
  <c r="BG225"/>
  <c r="BF225"/>
  <c r="T225"/>
  <c r="R225"/>
  <c r="P225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T193"/>
  <c r="R194"/>
  <c r="R193"/>
  <c r="P194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55"/>
  <c r="J17"/>
  <c r="J12"/>
  <c r="J52"/>
  <c r="E7"/>
  <c r="E48"/>
  <c i="1" r="L50"/>
  <c r="AM50"/>
  <c r="AM49"/>
  <c r="L49"/>
  <c r="AM47"/>
  <c r="L47"/>
  <c r="L45"/>
  <c r="L44"/>
  <c i="2" r="BK155"/>
  <c r="BK188"/>
  <c r="J133"/>
  <c r="BK95"/>
  <c r="BK119"/>
  <c i="3" r="BK247"/>
  <c r="J218"/>
  <c r="J155"/>
  <c r="BK242"/>
  <c r="J133"/>
  <c r="BK230"/>
  <c r="BK169"/>
  <c r="BK178"/>
  <c i="4" r="BK109"/>
  <c r="J149"/>
  <c r="J194"/>
  <c r="J89"/>
  <c r="J163"/>
  <c i="6" r="J100"/>
  <c i="2" r="BK194"/>
  <c r="J107"/>
  <c r="J234"/>
  <c r="BK170"/>
  <c r="BK147"/>
  <c i="3" r="BK220"/>
  <c r="BK157"/>
  <c r="BK133"/>
  <c r="BK210"/>
  <c r="BK184"/>
  <c r="BK163"/>
  <c r="BK119"/>
  <c i="4" r="J159"/>
  <c r="BK111"/>
  <c r="BK157"/>
  <c r="J99"/>
  <c r="BK163"/>
  <c i="5" r="BK103"/>
  <c r="BK89"/>
  <c i="2" r="J264"/>
  <c r="BK177"/>
  <c r="J105"/>
  <c r="J214"/>
  <c r="BK129"/>
  <c i="3" r="J233"/>
  <c r="J119"/>
  <c r="J214"/>
  <c r="J147"/>
  <c r="BK167"/>
  <c r="BK186"/>
  <c i="4" r="BK141"/>
  <c r="BK174"/>
  <c r="BK147"/>
  <c r="J139"/>
  <c i="2" r="BK249"/>
  <c r="BK173"/>
  <c r="J244"/>
  <c r="BK202"/>
  <c r="J129"/>
  <c r="BK210"/>
  <c r="BK151"/>
  <c r="BK125"/>
  <c i="3" r="BK147"/>
  <c r="J187"/>
  <c r="J180"/>
  <c r="BK105"/>
  <c r="BK176"/>
  <c i="4" r="J176"/>
  <c r="BK155"/>
  <c r="BK153"/>
  <c r="J198"/>
  <c r="J170"/>
  <c i="5" r="BK102"/>
  <c i="6" r="J108"/>
  <c r="BK91"/>
  <c i="2" r="J225"/>
  <c r="J246"/>
  <c r="J231"/>
  <c r="J167"/>
  <c r="J182"/>
  <c r="BK244"/>
  <c r="BK225"/>
  <c r="J190"/>
  <c r="BK137"/>
  <c r="J168"/>
  <c r="J249"/>
  <c r="BK192"/>
  <c r="BK133"/>
  <c r="J256"/>
  <c r="J127"/>
  <c i="3" r="J235"/>
  <c r="BK201"/>
  <c r="BK143"/>
  <c r="BK235"/>
  <c r="J182"/>
  <c r="J103"/>
  <c r="BK135"/>
  <c i="4" r="BK190"/>
  <c r="BK196"/>
  <c r="J151"/>
  <c r="BK185"/>
  <c r="J165"/>
  <c r="BK180"/>
  <c r="BK103"/>
  <c i="6" r="J89"/>
  <c i="2" r="J228"/>
  <c r="J137"/>
  <c r="J237"/>
  <c r="BK227"/>
  <c r="J101"/>
  <c r="BK149"/>
  <c i="3" r="J242"/>
  <c r="J99"/>
  <c r="BK187"/>
  <c r="J226"/>
  <c r="J244"/>
  <c r="J173"/>
  <c i="4" r="BK198"/>
  <c r="J183"/>
  <c r="BK172"/>
  <c r="BK151"/>
  <c r="J133"/>
  <c i="5" r="BK99"/>
  <c i="6" r="BK102"/>
  <c i="2" r="BK214"/>
  <c r="J117"/>
  <c r="J151"/>
  <c r="J155"/>
  <c r="J229"/>
  <c r="J173"/>
  <c r="J121"/>
  <c i="3" r="J176"/>
  <c r="BK149"/>
  <c r="J161"/>
  <c r="J139"/>
  <c r="J123"/>
  <c i="4" r="J115"/>
  <c r="J117"/>
  <c r="J167"/>
  <c r="J123"/>
  <c r="BK170"/>
  <c i="6" r="BK97"/>
  <c i="2" r="J188"/>
  <c r="J240"/>
  <c r="J184"/>
  <c r="BK97"/>
  <c r="J199"/>
  <c r="BK107"/>
  <c i="3" r="J210"/>
  <c r="J115"/>
  <c r="BK101"/>
  <c r="BK91"/>
  <c r="J145"/>
  <c r="J189"/>
  <c i="4" r="BK93"/>
  <c r="J103"/>
  <c r="BK117"/>
  <c r="J93"/>
  <c i="5" r="J85"/>
  <c i="6" r="BK100"/>
  <c i="2" r="BK216"/>
  <c r="BK235"/>
  <c r="BK121"/>
  <c r="BK145"/>
  <c r="J161"/>
  <c r="BK238"/>
  <c r="BK204"/>
  <c r="BK161"/>
  <c r="J119"/>
  <c r="BK123"/>
  <c r="BK224"/>
  <c r="BK180"/>
  <c r="BK101"/>
  <c r="J149"/>
  <c i="3" r="J227"/>
  <c r="J194"/>
  <c r="BK182"/>
  <c r="J153"/>
  <c r="J249"/>
  <c r="J117"/>
  <c r="J137"/>
  <c r="BK153"/>
  <c r="BK240"/>
  <c r="BK174"/>
  <c i="4" r="BK129"/>
  <c r="BK215"/>
  <c r="BK169"/>
  <c r="J137"/>
  <c r="BK159"/>
  <c r="J109"/>
  <c r="J174"/>
  <c r="J127"/>
  <c i="5" r="J95"/>
  <c i="2" r="J258"/>
  <c r="J212"/>
  <c r="BK141"/>
  <c r="BK109"/>
  <c r="BK197"/>
  <c i="3" r="J190"/>
  <c r="J105"/>
  <c r="J131"/>
  <c r="J216"/>
  <c r="J178"/>
  <c r="BK180"/>
  <c r="J224"/>
  <c i="4" r="J206"/>
  <c r="J105"/>
  <c r="BK188"/>
  <c r="BK143"/>
  <c r="BK165"/>
  <c r="J161"/>
  <c i="5" r="J102"/>
  <c i="6" r="BK105"/>
  <c i="2" r="J224"/>
  <c r="BK153"/>
  <c r="BK242"/>
  <c r="J192"/>
  <c r="J253"/>
  <c r="J103"/>
  <c r="J163"/>
  <c i="3" r="J238"/>
  <c r="J151"/>
  <c r="BK99"/>
  <c r="J159"/>
  <c r="BK249"/>
  <c r="J196"/>
  <c i="4" r="J178"/>
  <c r="J202"/>
  <c r="BK105"/>
  <c r="BK200"/>
  <c r="J91"/>
  <c r="J143"/>
  <c i="5" r="J89"/>
  <c r="J103"/>
  <c r="BK85"/>
  <c i="6" r="J103"/>
  <c r="J87"/>
  <c i="2" r="J222"/>
  <c r="BK262"/>
  <c r="BK218"/>
  <c r="BK258"/>
  <c r="BK228"/>
  <c r="J123"/>
  <c i="3" r="BK244"/>
  <c r="J163"/>
  <c r="BK218"/>
  <c r="J149"/>
  <c r="BK233"/>
  <c r="BK131"/>
  <c i="4" r="J107"/>
  <c r="J135"/>
  <c r="J97"/>
  <c r="J172"/>
  <c i="5" r="J87"/>
  <c i="6" r="BK107"/>
  <c i="2" r="BK208"/>
  <c r="J99"/>
  <c r="J238"/>
  <c r="J197"/>
  <c r="J157"/>
  <c r="BK168"/>
  <c r="J115"/>
  <c r="J143"/>
  <c i="3" r="J95"/>
  <c i="2" r="BK264"/>
  <c r="J202"/>
  <c r="BK115"/>
  <c r="BK256"/>
  <c r="J230"/>
  <c r="BK182"/>
  <c r="J159"/>
  <c r="BK105"/>
  <c r="J153"/>
  <c r="BK212"/>
  <c r="J170"/>
  <c r="BK251"/>
  <c r="J95"/>
  <c i="3" r="BK161"/>
  <c r="BK107"/>
  <c r="J141"/>
  <c r="BK227"/>
  <c r="BK115"/>
  <c r="BK145"/>
  <c r="BK214"/>
  <c r="BK121"/>
  <c r="BK97"/>
  <c r="J220"/>
  <c r="J165"/>
  <c r="BK127"/>
  <c r="J91"/>
  <c i="4" r="J157"/>
  <c r="BK101"/>
  <c r="J185"/>
  <c r="BK127"/>
  <c r="BK181"/>
  <c r="BK210"/>
  <c r="BK161"/>
  <c r="J145"/>
  <c i="5" r="BK97"/>
  <c i="6" r="BK93"/>
  <c r="BK103"/>
  <c r="BK108"/>
  <c i="2" r="J194"/>
  <c r="J145"/>
  <c r="J111"/>
  <c r="BK184"/>
  <c r="BK117"/>
  <c i="3" r="BK171"/>
  <c r="BK109"/>
  <c r="BK224"/>
  <c r="BK189"/>
  <c r="J169"/>
  <c r="BK129"/>
  <c r="J113"/>
  <c i="4" r="BK121"/>
  <c r="BK131"/>
  <c r="J131"/>
  <c r="BK206"/>
  <c r="BK145"/>
  <c r="BK123"/>
  <c i="5" r="J99"/>
  <c i="6" r="BK87"/>
  <c i="2" r="BK175"/>
  <c r="BK246"/>
  <c r="BK234"/>
  <c r="BK230"/>
  <c r="BK206"/>
  <c r="J113"/>
  <c r="BK143"/>
  <c r="J186"/>
  <c r="J251"/>
  <c i="3" r="J198"/>
  <c r="J247"/>
  <c r="J121"/>
  <c r="BK113"/>
  <c r="BK103"/>
  <c i="4" r="J196"/>
  <c r="BK178"/>
  <c r="J192"/>
  <c r="J113"/>
  <c r="BK115"/>
  <c r="J169"/>
  <c r="BK99"/>
  <c i="5" r="J97"/>
  <c r="J91"/>
  <c i="6" r="J93"/>
  <c r="J97"/>
  <c i="2" r="J210"/>
  <c r="BK113"/>
  <c r="BK229"/>
  <c r="BK171"/>
  <c r="BK93"/>
  <c i="3" r="J184"/>
  <c r="BK205"/>
  <c r="J201"/>
  <c r="BK194"/>
  <c r="BK216"/>
  <c i="4" r="BK208"/>
  <c r="J190"/>
  <c r="BK183"/>
  <c r="BK89"/>
  <c r="BK113"/>
  <c i="5" r="J93"/>
  <c i="6" r="BK94"/>
  <c i="2" r="J191"/>
  <c r="J180"/>
  <c r="BK240"/>
  <c r="BK222"/>
  <c r="BK139"/>
  <c r="J204"/>
  <c r="BK191"/>
  <c r="J177"/>
  <c r="J135"/>
  <c r="J262"/>
  <c i="3" r="BK125"/>
  <c i="2" r="J218"/>
  <c r="J125"/>
  <c r="J93"/>
  <c r="BK232"/>
  <c r="J216"/>
  <c r="BK165"/>
  <c r="BK131"/>
  <c r="BK103"/>
  <c r="BK99"/>
  <c r="J208"/>
  <c r="BK159"/>
  <c r="J141"/>
  <c i="3" r="J240"/>
  <c r="BK123"/>
  <c r="BK212"/>
  <c r="BK238"/>
  <c r="J212"/>
  <c r="J167"/>
  <c r="J230"/>
  <c r="J109"/>
  <c r="BK165"/>
  <c r="BK151"/>
  <c r="BK111"/>
  <c r="BK228"/>
  <c r="BK203"/>
  <c r="BK139"/>
  <c i="4" r="J200"/>
  <c r="BK167"/>
  <c r="J111"/>
  <c r="BK176"/>
  <c r="BK213"/>
  <c r="J121"/>
  <c r="J153"/>
  <c r="BK125"/>
  <c r="J101"/>
  <c i="5" r="F34"/>
  <c i="1" r="AS54"/>
  <c i="3" r="J205"/>
  <c r="J208"/>
  <c r="BK173"/>
  <c r="J93"/>
  <c r="J135"/>
  <c i="4" r="J181"/>
  <c r="J208"/>
  <c r="J210"/>
  <c r="BK119"/>
  <c r="J180"/>
  <c i="5" r="BK91"/>
  <c i="6" r="J105"/>
  <c i="2" r="BK199"/>
  <c r="J97"/>
  <c r="BK237"/>
  <c r="J232"/>
  <c r="J206"/>
  <c r="J139"/>
  <c i="3" r="BK226"/>
  <c i="4" r="J213"/>
  <c r="BK97"/>
  <c r="BK91"/>
  <c i="2" r="BK135"/>
  <c r="BK231"/>
  <c r="BK157"/>
  <c r="BK127"/>
  <c r="J175"/>
  <c r="J147"/>
  <c i="3" r="J101"/>
  <c r="BK159"/>
  <c r="BK95"/>
  <c i="4" r="BK192"/>
  <c r="BK202"/>
  <c r="J119"/>
  <c r="J147"/>
  <c i="5" r="BK87"/>
  <c i="2" r="J165"/>
  <c r="J220"/>
  <c r="J131"/>
  <c i="3" r="BK192"/>
  <c r="J174"/>
  <c r="J129"/>
  <c r="BK196"/>
  <c r="J111"/>
  <c r="J203"/>
  <c r="J192"/>
  <c r="J107"/>
  <c i="4" r="BK194"/>
  <c r="J141"/>
  <c r="BK95"/>
  <c r="BK135"/>
  <c i="6" r="J91"/>
  <c r="J102"/>
  <c r="BK89"/>
  <c i="2" r="BK167"/>
  <c r="J242"/>
  <c r="BK186"/>
  <c r="J227"/>
  <c r="J171"/>
  <c r="BK111"/>
  <c i="3" r="BK137"/>
  <c r="BK93"/>
  <c r="J228"/>
  <c r="J143"/>
  <c r="J157"/>
  <c r="BK208"/>
  <c r="J97"/>
  <c i="4" r="BK133"/>
  <c r="J215"/>
  <c r="J188"/>
  <c r="J95"/>
  <c r="BK107"/>
  <c i="5" r="BK93"/>
  <c i="6" r="J94"/>
  <c i="2" r="BK220"/>
  <c r="J109"/>
  <c i="3" r="BK198"/>
  <c r="BK190"/>
  <c r="J127"/>
  <c r="J186"/>
  <c r="BK155"/>
  <c i="4" r="BK149"/>
  <c r="J129"/>
  <c i="2" r="J235"/>
  <c r="BK163"/>
  <c r="BK190"/>
  <c r="BK253"/>
  <c i="3" r="J125"/>
  <c r="BK117"/>
  <c r="J171"/>
  <c r="BK141"/>
  <c i="4" r="BK137"/>
  <c r="J125"/>
  <c r="J155"/>
  <c r="BK139"/>
  <c i="5" r="BK95"/>
  <c i="6" r="J107"/>
  <c i="2" l="1" r="BK92"/>
  <c r="J92"/>
  <c r="J61"/>
  <c r="T179"/>
  <c r="BK196"/>
  <c r="J196"/>
  <c r="J64"/>
  <c r="T196"/>
  <c r="R221"/>
  <c r="T248"/>
  <c r="BK261"/>
  <c r="J261"/>
  <c r="J70"/>
  <c i="3" r="R207"/>
  <c r="BK232"/>
  <c r="J232"/>
  <c r="J66"/>
  <c r="R237"/>
  <c i="2" r="BK179"/>
  <c r="J179"/>
  <c r="J62"/>
  <c r="P196"/>
  <c r="R201"/>
  <c r="T201"/>
  <c r="BK248"/>
  <c r="J248"/>
  <c r="J67"/>
  <c r="BK255"/>
  <c r="J255"/>
  <c r="J68"/>
  <c r="R261"/>
  <c r="R260"/>
  <c i="3" r="P90"/>
  <c r="BK207"/>
  <c r="J207"/>
  <c r="J63"/>
  <c r="P223"/>
  <c r="T237"/>
  <c i="4" r="P191"/>
  <c i="5" r="P101"/>
  <c i="2" r="P92"/>
  <c r="R179"/>
  <c r="R196"/>
  <c r="BK221"/>
  <c r="J221"/>
  <c r="J66"/>
  <c r="P248"/>
  <c r="T255"/>
  <c i="3" r="BK90"/>
  <c r="P200"/>
  <c r="R200"/>
  <c r="R223"/>
  <c r="R232"/>
  <c r="P246"/>
  <c i="4" r="BK88"/>
  <c r="J88"/>
  <c r="J61"/>
  <c r="BK187"/>
  <c r="J187"/>
  <c r="J62"/>
  <c r="T191"/>
  <c r="BK205"/>
  <c r="J205"/>
  <c r="J65"/>
  <c r="P212"/>
  <c i="5" r="P84"/>
  <c r="P83"/>
  <c r="P82"/>
  <c i="1" r="AU58"/>
  <c i="5" r="T101"/>
  <c i="6" r="R86"/>
  <c r="BK104"/>
  <c r="J104"/>
  <c r="J64"/>
  <c i="2" r="R92"/>
  <c r="P179"/>
  <c r="P201"/>
  <c r="P221"/>
  <c r="R248"/>
  <c r="P255"/>
  <c r="P261"/>
  <c r="P260"/>
  <c i="3" r="R90"/>
  <c r="T207"/>
  <c r="P232"/>
  <c r="P237"/>
  <c r="T246"/>
  <c i="4" r="T88"/>
  <c r="R187"/>
  <c r="T187"/>
  <c r="P205"/>
  <c r="P204"/>
  <c r="BK212"/>
  <c r="J212"/>
  <c r="J66"/>
  <c i="5" r="T84"/>
  <c r="T83"/>
  <c r="T82"/>
  <c i="6" r="T86"/>
  <c r="R104"/>
  <c r="R99"/>
  <c i="2" r="T92"/>
  <c r="T91"/>
  <c r="T90"/>
  <c r="BK201"/>
  <c r="J201"/>
  <c r="J65"/>
  <c r="T221"/>
  <c r="R255"/>
  <c r="T261"/>
  <c r="T260"/>
  <c i="3" r="BK200"/>
  <c r="J200"/>
  <c r="J62"/>
  <c r="T200"/>
  <c r="BK223"/>
  <c r="J223"/>
  <c r="J65"/>
  <c r="BK237"/>
  <c r="J237"/>
  <c r="J67"/>
  <c r="R246"/>
  <c i="4" r="P88"/>
  <c r="P187"/>
  <c r="R191"/>
  <c r="T205"/>
  <c r="T204"/>
  <c r="T212"/>
  <c i="5" r="BK84"/>
  <c r="J84"/>
  <c r="J61"/>
  <c r="BK101"/>
  <c r="J101"/>
  <c r="J62"/>
  <c i="6" r="BK86"/>
  <c r="J86"/>
  <c r="J61"/>
  <c r="P104"/>
  <c r="P99"/>
  <c i="3" r="T90"/>
  <c r="P207"/>
  <c r="T223"/>
  <c r="T232"/>
  <c r="BK246"/>
  <c r="J246"/>
  <c r="J68"/>
  <c i="4" r="R88"/>
  <c r="BK191"/>
  <c r="J191"/>
  <c r="J63"/>
  <c r="R205"/>
  <c r="R212"/>
  <c i="5" r="R84"/>
  <c r="R83"/>
  <c r="R82"/>
  <c r="R101"/>
  <c i="6" r="P86"/>
  <c r="T104"/>
  <c r="T99"/>
  <c i="2" r="BK193"/>
  <c r="J193"/>
  <c r="J63"/>
  <c i="6" r="BK99"/>
  <c r="J99"/>
  <c r="J63"/>
  <c r="BK96"/>
  <c r="J96"/>
  <c r="J62"/>
  <c r="E48"/>
  <c r="F55"/>
  <c r="BE97"/>
  <c r="BE102"/>
  <c r="BE105"/>
  <c r="BE107"/>
  <c r="J78"/>
  <c r="BE93"/>
  <c r="BE94"/>
  <c r="BE91"/>
  <c i="5" r="BK83"/>
  <c r="J83"/>
  <c r="J60"/>
  <c i="6" r="BE87"/>
  <c r="BE89"/>
  <c r="BE103"/>
  <c r="BE100"/>
  <c r="BE108"/>
  <c i="5" r="E72"/>
  <c r="BE91"/>
  <c r="BE103"/>
  <c r="J76"/>
  <c r="BE85"/>
  <c r="BE102"/>
  <c r="F55"/>
  <c r="BE93"/>
  <c r="BE97"/>
  <c r="BE99"/>
  <c i="1" r="BA58"/>
  <c i="5" r="BE87"/>
  <c r="BE89"/>
  <c r="BE95"/>
  <c i="3" r="J90"/>
  <c r="J61"/>
  <c i="4" r="E76"/>
  <c r="BE125"/>
  <c r="BE139"/>
  <c r="BE170"/>
  <c r="BE178"/>
  <c r="BE89"/>
  <c r="BE105"/>
  <c r="BE121"/>
  <c r="BE135"/>
  <c r="BE137"/>
  <c r="BE149"/>
  <c r="BE157"/>
  <c r="BE163"/>
  <c r="BE167"/>
  <c i="3" r="BK222"/>
  <c r="J222"/>
  <c r="J64"/>
  <c i="4" r="BE107"/>
  <c r="BE113"/>
  <c r="BE123"/>
  <c r="BE131"/>
  <c r="BE133"/>
  <c r="BE141"/>
  <c r="BE143"/>
  <c r="BE151"/>
  <c r="BE172"/>
  <c r="BE198"/>
  <c r="BE200"/>
  <c r="BE208"/>
  <c r="J80"/>
  <c r="BE91"/>
  <c r="BE93"/>
  <c r="BE97"/>
  <c r="BE111"/>
  <c r="BE145"/>
  <c r="BE155"/>
  <c r="BE181"/>
  <c r="F55"/>
  <c r="BE101"/>
  <c r="BE115"/>
  <c r="BE129"/>
  <c r="BE159"/>
  <c r="BE161"/>
  <c r="BE165"/>
  <c r="BE169"/>
  <c r="BE183"/>
  <c r="BE188"/>
  <c r="BE190"/>
  <c r="BE192"/>
  <c r="BE194"/>
  <c r="BE215"/>
  <c r="BE95"/>
  <c r="BE99"/>
  <c r="BE103"/>
  <c r="BE109"/>
  <c r="BE117"/>
  <c r="BE119"/>
  <c r="BE127"/>
  <c r="BE147"/>
  <c r="BE153"/>
  <c r="BE174"/>
  <c r="BE176"/>
  <c r="BE180"/>
  <c r="BE185"/>
  <c r="BE196"/>
  <c r="BE202"/>
  <c r="BE206"/>
  <c r="BE210"/>
  <c r="BE213"/>
  <c i="3" r="E78"/>
  <c r="BE95"/>
  <c r="BE103"/>
  <c r="BE111"/>
  <c r="BE117"/>
  <c r="BE153"/>
  <c r="BE173"/>
  <c r="BE174"/>
  <c r="BE182"/>
  <c r="BE189"/>
  <c r="BE190"/>
  <c r="BE194"/>
  <c r="BE201"/>
  <c r="BE205"/>
  <c r="BE214"/>
  <c r="BE227"/>
  <c r="F85"/>
  <c r="BE91"/>
  <c r="BE133"/>
  <c r="BE141"/>
  <c r="BE143"/>
  <c r="BE230"/>
  <c r="BE249"/>
  <c r="BE151"/>
  <c r="BE157"/>
  <c r="BE167"/>
  <c r="BE171"/>
  <c r="BE176"/>
  <c r="BE187"/>
  <c r="BE208"/>
  <c r="BE220"/>
  <c i="2" r="BK91"/>
  <c r="J91"/>
  <c r="J60"/>
  <c i="3" r="J82"/>
  <c r="BE93"/>
  <c r="BE97"/>
  <c r="BE99"/>
  <c r="BE101"/>
  <c r="BE121"/>
  <c r="BE131"/>
  <c r="BE135"/>
  <c r="BE165"/>
  <c r="BE178"/>
  <c r="BE184"/>
  <c r="BE198"/>
  <c r="BE212"/>
  <c r="BE216"/>
  <c r="BE226"/>
  <c r="BE228"/>
  <c r="BE233"/>
  <c r="BE105"/>
  <c r="BE107"/>
  <c r="BE109"/>
  <c r="BE115"/>
  <c r="BE119"/>
  <c r="BE123"/>
  <c r="BE129"/>
  <c r="BE137"/>
  <c r="BE139"/>
  <c r="BE145"/>
  <c r="BE147"/>
  <c r="BE155"/>
  <c r="BE159"/>
  <c r="BE161"/>
  <c r="BE163"/>
  <c r="BE186"/>
  <c r="BE192"/>
  <c r="BE203"/>
  <c r="BE210"/>
  <c r="BE224"/>
  <c r="BE247"/>
  <c i="2" r="BK260"/>
  <c r="J260"/>
  <c r="J69"/>
  <c i="3" r="BE113"/>
  <c r="BE125"/>
  <c r="BE127"/>
  <c r="BE149"/>
  <c r="BE169"/>
  <c r="BE180"/>
  <c r="BE196"/>
  <c r="BE218"/>
  <c r="BE235"/>
  <c r="BE238"/>
  <c r="BE240"/>
  <c r="BE242"/>
  <c r="BE244"/>
  <c i="2" r="J84"/>
  <c r="BE117"/>
  <c r="BE123"/>
  <c r="BE137"/>
  <c r="BE251"/>
  <c r="BE253"/>
  <c r="BE256"/>
  <c r="BE262"/>
  <c r="BE103"/>
  <c r="BE105"/>
  <c r="BE115"/>
  <c r="BE121"/>
  <c r="BE125"/>
  <c r="BE127"/>
  <c r="BE147"/>
  <c r="BE155"/>
  <c r="BE165"/>
  <c r="BE171"/>
  <c r="BE175"/>
  <c r="BE182"/>
  <c r="BE186"/>
  <c r="BE191"/>
  <c r="BE194"/>
  <c r="BE202"/>
  <c r="BE206"/>
  <c r="BE208"/>
  <c r="BE210"/>
  <c r="BE220"/>
  <c r="BE227"/>
  <c r="BE246"/>
  <c r="F87"/>
  <c r="BE97"/>
  <c r="BE139"/>
  <c r="BE141"/>
  <c r="BE149"/>
  <c r="BE151"/>
  <c r="BE249"/>
  <c r="E80"/>
  <c r="BE93"/>
  <c r="BE101"/>
  <c r="BE107"/>
  <c r="BE113"/>
  <c r="BE131"/>
  <c r="BE143"/>
  <c r="BE157"/>
  <c r="BE167"/>
  <c r="BE99"/>
  <c r="BE111"/>
  <c r="BE119"/>
  <c r="BE135"/>
  <c r="BE145"/>
  <c r="BE153"/>
  <c r="BE161"/>
  <c r="BE168"/>
  <c r="BE180"/>
  <c r="BE188"/>
  <c r="BE190"/>
  <c r="BE197"/>
  <c r="BE204"/>
  <c r="BE214"/>
  <c r="BE218"/>
  <c r="BE224"/>
  <c r="BE228"/>
  <c r="BE229"/>
  <c r="BE231"/>
  <c r="BE232"/>
  <c r="BE234"/>
  <c r="BE235"/>
  <c r="BE237"/>
  <c r="BE238"/>
  <c r="BE240"/>
  <c r="BE242"/>
  <c r="BE244"/>
  <c r="BE258"/>
  <c r="BE264"/>
  <c r="BE95"/>
  <c r="BE109"/>
  <c r="BE129"/>
  <c r="BE133"/>
  <c r="BE159"/>
  <c r="BE163"/>
  <c r="BE170"/>
  <c r="BE173"/>
  <c r="BE177"/>
  <c r="BE184"/>
  <c r="BE192"/>
  <c r="BE199"/>
  <c r="BE212"/>
  <c r="BE216"/>
  <c r="BE222"/>
  <c r="BE225"/>
  <c r="BE230"/>
  <c i="5" r="F36"/>
  <c i="1" r="BC58"/>
  <c i="3" r="F35"/>
  <c i="1" r="BB56"/>
  <c i="2" r="F34"/>
  <c i="1" r="BA55"/>
  <c i="4" r="F34"/>
  <c i="1" r="BA57"/>
  <c i="2" r="F37"/>
  <c i="1" r="BD55"/>
  <c i="2" r="J34"/>
  <c i="1" r="AW55"/>
  <c i="4" r="F36"/>
  <c i="1" r="BC57"/>
  <c i="4" r="F35"/>
  <c i="1" r="BB57"/>
  <c i="6" r="F34"/>
  <c i="1" r="BA59"/>
  <c i="5" r="J34"/>
  <c i="1" r="AW58"/>
  <c i="5" r="F35"/>
  <c i="1" r="BB58"/>
  <c i="5" r="F37"/>
  <c i="1" r="BD58"/>
  <c i="6" r="F37"/>
  <c i="1" r="BD59"/>
  <c i="6" r="F36"/>
  <c i="1" r="BC59"/>
  <c i="2" r="F35"/>
  <c i="1" r="BB55"/>
  <c i="6" r="J34"/>
  <c i="1" r="AW59"/>
  <c i="6" r="F35"/>
  <c i="1" r="BB59"/>
  <c i="4" r="J34"/>
  <c i="1" r="AW57"/>
  <c i="3" r="F36"/>
  <c i="1" r="BC56"/>
  <c i="3" r="F34"/>
  <c i="1" r="BA56"/>
  <c i="2" r="F36"/>
  <c i="1" r="BC55"/>
  <c i="4" r="F37"/>
  <c i="1" r="BD57"/>
  <c i="3" r="F37"/>
  <c i="1" r="BD56"/>
  <c i="3" r="J34"/>
  <c i="1" r="AW56"/>
  <c i="3" l="1" r="R222"/>
  <c i="6" r="P85"/>
  <c r="P84"/>
  <c i="1" r="AU59"/>
  <c i="4" r="P87"/>
  <c r="P86"/>
  <c i="1" r="AU57"/>
  <c i="2" r="R91"/>
  <c r="R90"/>
  <c r="P91"/>
  <c r="P90"/>
  <c i="1" r="AU55"/>
  <c i="4" r="T87"/>
  <c r="T86"/>
  <c i="3" r="R89"/>
  <c r="R88"/>
  <c i="4" r="R204"/>
  <c r="R87"/>
  <c r="R86"/>
  <c i="6" r="R85"/>
  <c r="R84"/>
  <c i="3" r="T222"/>
  <c r="T89"/>
  <c r="T88"/>
  <c i="6" r="T85"/>
  <c r="T84"/>
  <c i="3" r="P222"/>
  <c r="P89"/>
  <c r="P88"/>
  <c i="1" r="AU56"/>
  <c i="6" r="BK85"/>
  <c r="J85"/>
  <c r="J60"/>
  <c i="4" r="BK204"/>
  <c r="J204"/>
  <c r="J64"/>
  <c i="5" r="BK82"/>
  <c r="J82"/>
  <c r="J59"/>
  <c i="3" r="BK89"/>
  <c r="J89"/>
  <c r="J60"/>
  <c i="2" r="BK90"/>
  <c r="J90"/>
  <c r="J30"/>
  <c i="1" r="AG55"/>
  <c i="6" r="J33"/>
  <c i="1" r="AV59"/>
  <c r="AT59"/>
  <c i="5" r="J33"/>
  <c i="1" r="AV58"/>
  <c r="AT58"/>
  <c r="BD54"/>
  <c r="W33"/>
  <c r="BA54"/>
  <c r="W30"/>
  <c i="3" r="J33"/>
  <c i="1" r="AV56"/>
  <c r="AT56"/>
  <c i="5" r="F33"/>
  <c i="1" r="AZ58"/>
  <c i="6" r="F33"/>
  <c i="1" r="AZ59"/>
  <c i="2" r="J33"/>
  <c i="1" r="AV55"/>
  <c r="AT55"/>
  <c i="2" r="F33"/>
  <c i="1" r="AZ55"/>
  <c i="4" r="F33"/>
  <c i="1" r="AZ57"/>
  <c r="BB54"/>
  <c r="AX54"/>
  <c r="BC54"/>
  <c r="W32"/>
  <c i="4" r="J33"/>
  <c i="1" r="AV57"/>
  <c r="AT57"/>
  <c i="3" r="F33"/>
  <c i="1" r="AZ56"/>
  <c i="4" l="1" r="BK87"/>
  <c r="J87"/>
  <c r="J60"/>
  <c i="6" r="BK84"/>
  <c r="J84"/>
  <c i="3" r="BK88"/>
  <c r="J88"/>
  <c i="1" r="AN55"/>
  <c i="2" r="J59"/>
  <c r="J39"/>
  <c i="1" r="W31"/>
  <c i="6" r="J30"/>
  <c i="1" r="AG59"/>
  <c i="5" r="J30"/>
  <c i="1" r="AG58"/>
  <c r="AN58"/>
  <c r="AW54"/>
  <c r="AK30"/>
  <c r="AU54"/>
  <c r="AY54"/>
  <c r="AZ54"/>
  <c r="W29"/>
  <c i="3" r="J30"/>
  <c i="1" r="AG56"/>
  <c i="6" l="1" r="J39"/>
  <c i="4" r="BK86"/>
  <c r="J86"/>
  <c r="J59"/>
  <c i="6" r="J59"/>
  <c i="5" r="J39"/>
  <c i="3" r="J39"/>
  <c r="J59"/>
  <c i="1" r="AN56"/>
  <c r="AN59"/>
  <c r="AV54"/>
  <c r="AK29"/>
  <c i="4" l="1" r="J30"/>
  <c i="1" r="AG57"/>
  <c r="AN57"/>
  <c r="AT54"/>
  <c i="4" l="1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<sst xmlns="http://schemas.openxmlformats.org/spreadsheetml/2006/main">
  <si>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</si>
  <si>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</si>
  <si>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</si>
  <si>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</si>
  <si>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</si>
  <si>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{eb051f90-88d0-4814-ab77-518641d1f270}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</si>
  <si>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</si>
  <si>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</si>
  <si>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</si>
  <si>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</si>
  <si>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</si>
  <si>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</si>
  <si>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</si>
  <si>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</si>
  <si>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PRV2024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</si>
  <si>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</si>
  <si>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</si>
  <si>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 xml:space="preserve">Polní cesty  C1, C4 a C5 v katastrálním území Kosmo</t>
  </si>
  <si>
    <t>KSO:</t>
  </si>
  <si>
    <t/>
  </si>
  <si>
    <t>CC-CZ:</t>
  </si>
  <si>
    <t>Místo:</t>
  </si>
  <si>
    <t>Kosmo</t>
  </si>
  <si>
    <t>Datum:</t>
  </si>
  <si>
    <t>12. 8. 2024</t>
  </si>
  <si>
    <t>Zadavatel:</t>
  </si>
  <si>
    <t>IČ:</t>
  </si>
  <si>
    <t>01312774</t>
  </si>
  <si>
    <t>Státní pozemkový úřad, Pobočka Prachatice</t>
  </si>
  <si>
    <t>DIČ:</t>
  </si>
  <si>
    <t>Uchazeč:</t>
  </si>
  <si>
    <t>Vyplň údaj</t>
  </si>
  <si>
    <t>Projektant:</t>
  </si>
  <si>
    <t>47253070</t>
  </si>
  <si>
    <t>Ing. Petr Kaplan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</si>
  <si>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</si>
  <si>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</si>
  <si>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</si>
  <si>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</si>
  <si>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</si>
  <si>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</si>
  <si>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</si>
  <si>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</si>
  <si>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</si>
  <si>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</si>
  <si>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</si>
  <si>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</si>
  <si>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</si>
  <si>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</si>
  <si>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</si>
  <si>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</si>
  <si>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</si>
  <si>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</si>
  <si>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</si>
  <si>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</si>
  <si>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</si>
  <si>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</si>
  <si>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</si>
  <si>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</si>
  <si>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</si>
  <si>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</si>
  <si>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</si>
  <si>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</si>
  <si>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</si>
  <si>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</si>
  <si>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</si>
  <si>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</si>
  <si>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</si>
  <si>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</si>
  <si>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</si>
  <si>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</si>
  <si>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</si>
  <si>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</si>
  <si>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</si>
  <si>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</si>
  <si>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</si>
  <si>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</si>
  <si>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</si>
  <si>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Polní cesta C1</t>
  </si>
  <si>
    <t>STA</t>
  </si>
  <si>
    <t>1</t>
  </si>
  <si>
    <t>{f22b569f-054c-4ef0-b06b-6e5cd7e777df}</t>
  </si>
  <si>
    <t>2</t>
  </si>
  <si>
    <t>SO 02</t>
  </si>
  <si>
    <t>Polní cesta C4</t>
  </si>
  <si>
    <t>{067a8ec2-f454-47d2-9839-aee04ddf196c}</t>
  </si>
  <si>
    <t>SO 03</t>
  </si>
  <si>
    <t>Polní cesta C5</t>
  </si>
  <si>
    <t>{d60918f9-5d27-4677-ab92-38499eacd4d0}</t>
  </si>
  <si>
    <t>SO 04</t>
  </si>
  <si>
    <t>Náhradní výsadba</t>
  </si>
  <si>
    <t>{90250c8b-b392-4c9c-bfcc-523251ef9243}</t>
  </si>
  <si>
    <t>SO 90</t>
  </si>
  <si>
    <t>Vedlejší rozpočtové náklady</t>
  </si>
  <si>
    <t>VON</t>
  </si>
  <si>
    <t>{f31e0ff7-4c3e-4d0a-8536-f28c86d90a22}</t>
  </si>
  <si>
    <t>KRYCÍ LIST SOUPISU PRACÍ</t>
  </si>
  <si>
    <t>Objekt:</t>
  </si>
  <si>
    <t>SO 01 - Polní cesta C1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</si>
  <si>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</si>
  <si>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</si>
  <si>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</si>
  <si>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</si>
  <si>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</si>
  <si>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</si>
  <si>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</si>
  <si>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</si>
  <si>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</si>
  <si>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</si>
  <si>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</si>
  <si>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</si>
  <si>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</si>
  <si>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</si>
  <si>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22-M - Montáže technologických zařízení pro dopravní stavby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</si>
  <si>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</si>
  <si>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</si>
  <si>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</si>
  <si>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</si>
  <si>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</si>
  <si>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</si>
  <si>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</si>
  <si>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</si>
  <si>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</si>
  <si>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</si>
  <si>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</si>
  <si>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</si>
  <si>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</si>
  <si>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</si>
  <si>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</si>
  <si>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</si>
  <si>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</si>
  <si>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</si>
  <si>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111251103</t>
  </si>
  <si>
    <t>Odstranění křovin a stromů s odstraněním kořenů strojně průměru kmene do 100 mm v rovině nebo ve svahu sklonu terénu do 1:5, při celkové ploše přes 500 m2</t>
  </si>
  <si>
    <t>m2</t>
  </si>
  <si>
    <t>4</t>
  </si>
  <si>
    <t>1884008943</t>
  </si>
  <si>
    <t>Online PSC</t>
  </si>
  <si>
    <t>https://podminky.urs.cz/item/CS_URS_2024_02/111251103</t>
  </si>
  <si>
    <t>111209111</t>
  </si>
  <si>
    <t>Spálení proutí, klestu z prořezávek a odstraněných křovin pro jakoukoliv dřevinu</t>
  </si>
  <si>
    <t>907390771</t>
  </si>
  <si>
    <t>https://podminky.urs.cz/item/CS_URS_2024_02/111209111</t>
  </si>
  <si>
    <t>3</t>
  </si>
  <si>
    <t>112101101</t>
  </si>
  <si>
    <t>Odstranění stromů s odřezáním kmene a s odvětvením listnatých, průměru kmene přes 100 do 300 mm</t>
  </si>
  <si>
    <t>kus</t>
  </si>
  <si>
    <t>-422002398</t>
  </si>
  <si>
    <t>https://podminky.urs.cz/item/CS_URS_2024_02/112101101</t>
  </si>
  <si>
    <t>112111111</t>
  </si>
  <si>
    <t>Spálení větví stromů všech druhů stromů o průměru kmene přes 0,10 m na hromadách</t>
  </si>
  <si>
    <t>-52258176</t>
  </si>
  <si>
    <t>https://podminky.urs.cz/item/CS_URS_2024_02/112111111</t>
  </si>
  <si>
    <t>5</t>
  </si>
  <si>
    <t>112251101</t>
  </si>
  <si>
    <t>Odstranění pařezů strojně s jejich vykopáním nebo vytrháním průměru přes 100 do 300 mm</t>
  </si>
  <si>
    <t>292253820</t>
  </si>
  <si>
    <t>https://podminky.urs.cz/item/CS_URS_2024_02/112251101</t>
  </si>
  <si>
    <t>6</t>
  </si>
  <si>
    <t>116951101</t>
  </si>
  <si>
    <t>Úprava výkopku vlhčením pro dosažení optimální vlhkosti vodou</t>
  </si>
  <si>
    <t>m3</t>
  </si>
  <si>
    <t>-1831957942</t>
  </si>
  <si>
    <t>https://podminky.urs.cz/item/CS_URS_2024_02/116951101</t>
  </si>
  <si>
    <t>7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</si>
  <si>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</si>
  <si>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</si>
  <si>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m</t>
  </si>
  <si>
    <t>1348857041</t>
  </si>
  <si>
    <t>https://podminky.urs.cz/item/CS_URS_2024_02/119001421</t>
  </si>
  <si>
    <t>8</t>
  </si>
  <si>
    <t>129001101</t>
  </si>
  <si>
    <t>Příplatek k cenám vykopávek za ztížení vykopávky v blízkosti podzemního vedení nebo výbušnin v horninách jakékoliv třídy</t>
  </si>
  <si>
    <t>-1504284693</t>
  </si>
  <si>
    <t>https://podminky.urs.cz/item/CS_URS_2024_02/129001101</t>
  </si>
  <si>
    <t>9</t>
  </si>
  <si>
    <t>121151124</t>
  </si>
  <si>
    <t>Sejmutí ornice strojně při souvislé ploše přes 500 m2, tl. vrstvy přes 200 do 250 mm</t>
  </si>
  <si>
    <t>-260655373</t>
  </si>
  <si>
    <t>https://podminky.urs.cz/item/CS_URS_2024_02/121151124</t>
  </si>
  <si>
    <t>10</t>
  </si>
  <si>
    <t>122251106</t>
  </si>
  <si>
    <t>Odkopávky a prokopávky nezapažené strojně v hornině třídy těžitelnosti I skupiny 3 přes 1 000 do 5 000 m3</t>
  </si>
  <si>
    <t>1691222046</t>
  </si>
  <si>
    <t>https://podminky.urs.cz/item/CS_URS_2024_02/122251106</t>
  </si>
  <si>
    <t>11</t>
  </si>
  <si>
    <t>131251204</t>
  </si>
  <si>
    <t>Hloubení zapažených jam a zářezů strojně s urovnáním dna do předepsaného profilu a spádu v hornině třídy těžitelnosti I skupiny 3 přes 100 do 500 m3</t>
  </si>
  <si>
    <t>2045732209</t>
  </si>
  <si>
    <t>https://podminky.urs.cz/item/CS_URS_2024_02/131251204</t>
  </si>
  <si>
    <t>151101201</t>
  </si>
  <si>
    <t>Zřízení pažení stěn výkopu bez rozepření nebo vzepření příložné, hloubky do 4 m</t>
  </si>
  <si>
    <t>-73655859</t>
  </si>
  <si>
    <t>https://podminky.urs.cz/item/CS_URS_2024_02/151101201</t>
  </si>
  <si>
    <t>13</t>
  </si>
  <si>
    <t>151101211</t>
  </si>
  <si>
    <t>Odstranění pažení stěn výkopu bez rozepření nebo vzepření s uložením pažin na vzdálenost do 3 m od okraje výkopu příložné, hloubky do 4 m</t>
  </si>
  <si>
    <t>114161507</t>
  </si>
  <si>
    <t>https://podminky.urs.cz/item/CS_URS_2024_02/151101211</t>
  </si>
  <si>
    <t>14</t>
  </si>
  <si>
    <t>151101401</t>
  </si>
  <si>
    <t>Zřízení vzepření zapažených stěn výkopů s potřebným přepažováním při pažení příložném, hloubky do 4 m</t>
  </si>
  <si>
    <t>897876930</t>
  </si>
  <si>
    <t>https://podminky.urs.cz/item/CS_URS_2024_02/151101401</t>
  </si>
  <si>
    <t>15</t>
  </si>
  <si>
    <t>151101411</t>
  </si>
  <si>
    <t>Odstranění vzepření stěn výkopů s uložením materiálu na vzdálenost do 3 m od kraje výkopu při pažení příložném, hloubky do 4 m</t>
  </si>
  <si>
    <t>2068287691</t>
  </si>
  <si>
    <t>https://podminky.urs.cz/item/CS_URS_2024_02/151101411</t>
  </si>
  <si>
    <t>16</t>
  </si>
  <si>
    <t>161151103</t>
  </si>
  <si>
    <t>Svislé přemístění výkopku strojně bez naložení do dopravní nádoby avšak s vyprázdněním dopravní nádoby na hromadu nebo do dopravního prostředku z horniny třídy těžitelnosti I skupiny 1 až 3 při hloubce výkopu přes 4 do 8 m</t>
  </si>
  <si>
    <t>2121906050</t>
  </si>
  <si>
    <t>https://podminky.urs.cz/item/CS_URS_2024_02/161151103</t>
  </si>
  <si>
    <t>17</t>
  </si>
  <si>
    <t>162201401</t>
  </si>
  <si>
    <t>Vodorovné přemístění větví, kmenů nebo pařezů s naložením, složením a dopravou do 1000 m větví stromů listnatých, průměru kmene přes 100 do 300 mm</t>
  </si>
  <si>
    <t>2125871357</t>
  </si>
  <si>
    <t>https://podminky.urs.cz/item/CS_URS_2024_02/162201401</t>
  </si>
  <si>
    <t>18</t>
  </si>
  <si>
    <t>162201411</t>
  </si>
  <si>
    <t>Vodorovné přemístění větví, kmenů nebo pařezů s naložením, složením a dopravou do 1000 m kmenů stromů listnatých, průměru přes 100 do 300 mm</t>
  </si>
  <si>
    <t>452411638</t>
  </si>
  <si>
    <t>https://podminky.urs.cz/item/CS_URS_2024_02/162201411</t>
  </si>
  <si>
    <t>19</t>
  </si>
  <si>
    <t>162201421</t>
  </si>
  <si>
    <t>Vodorovné přemístění větví, kmenů nebo pařezů s naložením, složením a dopravou do 1000 m pařezů kmenů, průměru přes 100 do 300 mm</t>
  </si>
  <si>
    <t>2120964265</t>
  </si>
  <si>
    <t>https://podminky.urs.cz/item/CS_URS_2024_02/162201421</t>
  </si>
  <si>
    <t>20</t>
  </si>
  <si>
    <t>162301501</t>
  </si>
  <si>
    <t>Vodorovné přemístění smýcených křovin do průměru kmene 100 mm na vzdálenost do 5 000 m</t>
  </si>
  <si>
    <t>295816580</t>
  </si>
  <si>
    <t>https://podminky.urs.cz/item/CS_URS_2024_02/162301501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</si>
  <si>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</si>
  <si>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</si>
  <si>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98300154</t>
  </si>
  <si>
    <t>https://podminky.urs.cz/item/CS_URS_2024_02/162351103</t>
  </si>
  <si>
    <t>22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</si>
  <si>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</si>
  <si>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</si>
  <si>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766840434</t>
  </si>
  <si>
    <t>https://podminky.urs.cz/item/CS_URS_2024_02/162651112</t>
  </si>
  <si>
    <t>23</t>
  </si>
  <si>
    <t>167151111</t>
  </si>
  <si>
    <t>Nakládání, skládání a překládání neulehlého výkopku nebo sypaniny strojně nakládání, množství přes 100 m3, z hornin třídy těžitelnosti I, skupiny 1 až 3</t>
  </si>
  <si>
    <t>-1204911750</t>
  </si>
  <si>
    <t>https://podminky.urs.cz/item/CS_URS_2024_02/167151111</t>
  </si>
  <si>
    <t>24</t>
  </si>
  <si>
    <t>171151103</t>
  </si>
  <si>
    <t>Uložení sypanin do násypů strojně s rozprostřením sypaniny ve vrstvách a s hrubým urovnáním zhutněných z hornin soudržných jakékoliv třídy těžitelnosti</t>
  </si>
  <si>
    <t>1781537687</t>
  </si>
  <si>
    <t>https://podminky.urs.cz/item/CS_URS_2024_02/171151103</t>
  </si>
  <si>
    <t>25</t>
  </si>
  <si>
    <t>171151101</t>
  </si>
  <si>
    <t>Hutnění boků násypů z hornin soudržných a sypkých pro jakýkoliv sklon, délku a míru zhutnění svahu</t>
  </si>
  <si>
    <t>73794828</t>
  </si>
  <si>
    <t>https://podminky.urs.cz/item/CS_URS_2024_02/171151101</t>
  </si>
  <si>
    <t>26</t>
  </si>
  <si>
    <t>171251201</t>
  </si>
  <si>
    <t>Uložení sypaniny na skládky nebo meziskládky bez hutnění s upravením uložené sypaniny do předepsaného tvaru</t>
  </si>
  <si>
    <t>-1149242023</t>
  </si>
  <si>
    <t>https://podminky.urs.cz/item/CS_URS_2024_02/171251201</t>
  </si>
  <si>
    <t>27</t>
  </si>
  <si>
    <t>174151101</t>
  </si>
  <si>
    <t>Zásyp sypaninou z jakékoliv horniny strojně s uložením výkopku ve vrstvách se zhutněním jam, šachet, rýh nebo kolem objektů v těchto vykopávkách</t>
  </si>
  <si>
    <t>1996004150</t>
  </si>
  <si>
    <t>https://podminky.urs.cz/item/CS_URS_2024_02/174151101</t>
  </si>
  <si>
    <t>28</t>
  </si>
  <si>
    <t>174251201</t>
  </si>
  <si>
    <t>Zásyp jam po pařezech strojně výkopkem z horniny získané při dobývání pařezů s hrubým urovnáním povrchu zasypávky průměru pařezu přes 100 do 300 mm</t>
  </si>
  <si>
    <t>68234375</t>
  </si>
  <si>
    <t>https://podminky.urs.cz/item/CS_URS_2024_02/174251201</t>
  </si>
  <si>
    <t>29</t>
  </si>
  <si>
    <t>181951112</t>
  </si>
  <si>
    <t>Úprava pláně vyrovnáním výškových rozdílů strojně v hornině třídy těžitelnosti I, skupiny 1 až 3 se zhutněním</t>
  </si>
  <si>
    <t>-1930184056</t>
  </si>
  <si>
    <t>https://podminky.urs.cz/item/CS_URS_2024_02/181951112</t>
  </si>
  <si>
    <t>30</t>
  </si>
  <si>
    <t>181351114</t>
  </si>
  <si>
    <t>Rozprostření a urovnání ornice v rovině nebo ve svahu sklonu do 1:5 strojně při souvislé ploše přes 500 m2, tl. vrstvy přes 200 do 250 mm</t>
  </si>
  <si>
    <t>-114170185</t>
  </si>
  <si>
    <t>https://podminky.urs.cz/item/CS_URS_2024_02/181351114</t>
  </si>
  <si>
    <t>31</t>
  </si>
  <si>
    <t>182151111</t>
  </si>
  <si>
    <t>Svahování trvalých svahů do projektovaných profilů strojně s potřebným přemístěním výkopku při svahování v zářezech v hornině třídy těžitelnosti I, skupiny 1 až 3</t>
  </si>
  <si>
    <t>322544698</t>
  </si>
  <si>
    <t>https://podminky.urs.cz/item/CS_URS_2024_02/182151111</t>
  </si>
  <si>
    <t>32</t>
  </si>
  <si>
    <t>182251101</t>
  </si>
  <si>
    <t>Svahování trvalých svahů do projektovaných profilů strojně s potřebným přemístěním výkopku při svahování násypů v jakékoliv hornině</t>
  </si>
  <si>
    <t>-932128019</t>
  </si>
  <si>
    <t>https://podminky.urs.cz/item/CS_URS_2024_02/182251101</t>
  </si>
  <si>
    <t>33</t>
  </si>
  <si>
    <t>182351133</t>
  </si>
  <si>
    <t>Rozprostření a urovnání ornice ve svahu sklonu přes 1:5 strojně při souvislé ploše přes 500 m2, tl. vrstvy do 200 mm</t>
  </si>
  <si>
    <t>-2027764837</t>
  </si>
  <si>
    <t>https://podminky.urs.cz/item/CS_URS_2024_02/182351133</t>
  </si>
  <si>
    <t>34</t>
  </si>
  <si>
    <t>182351134</t>
  </si>
  <si>
    <t>Rozprostření a urovnání ornice ve svahu sklonu přes 1:5 strojně při souvislé ploše přes 500 m2, tl. vrstvy přes 200 do 250 mm</t>
  </si>
  <si>
    <t>1795906569</t>
  </si>
  <si>
    <t>https://podminky.urs.cz/item/CS_URS_2024_02/182351134</t>
  </si>
  <si>
    <t>35</t>
  </si>
  <si>
    <t>113108441</t>
  </si>
  <si>
    <t>Rozrytí vrstvy krytu nebo podkladu z kameniva bez zhutnění, bez vyrovnání rozrytého materiálu, pro jakékoliv tloušťky bez živičného pojiva</t>
  </si>
  <si>
    <t>1691452955</t>
  </si>
  <si>
    <t>https://podminky.urs.cz/item/CS_URS_2024_02/113108441</t>
  </si>
  <si>
    <t>36</t>
  </si>
  <si>
    <t>113108442</t>
  </si>
  <si>
    <t>Rozrytí vrstvy krytu nebo podkladu z kameniva bez zhutnění, bez vyrovnání rozrytého materiálu, pro jakékoliv tloušťky se živičným pojivem</t>
  </si>
  <si>
    <t>1921451463</t>
  </si>
  <si>
    <t>https://podminky.urs.cz/item/CS_URS_2024_02/113108442</t>
  </si>
  <si>
    <t>37</t>
  </si>
  <si>
    <t>181451121</t>
  </si>
  <si>
    <t>Založení trávníku na půdě předem připravené plochy přes 1000 m2 výsevem včetně utažení lučního v rovině nebo na svahu do 1:5</t>
  </si>
  <si>
    <t>1785895532</t>
  </si>
  <si>
    <t>https://podminky.urs.cz/item/CS_URS_2024_02/181451121</t>
  </si>
  <si>
    <t>38</t>
  </si>
  <si>
    <t>M</t>
  </si>
  <si>
    <t>00572100</t>
  </si>
  <si>
    <t>osivo jetelotráva intenzivní víceletá</t>
  </si>
  <si>
    <t>kg</t>
  </si>
  <si>
    <t>181095062</t>
  </si>
  <si>
    <t>39</t>
  </si>
  <si>
    <t>181451123</t>
  </si>
  <si>
    <t>Založení trávníku na půdě předem připravené plochy přes 1000 m2 výsevem včetně utažení lučního na svahu přes 1:2 do 1:1</t>
  </si>
  <si>
    <t>756213228</t>
  </si>
  <si>
    <t>https://podminky.urs.cz/item/CS_URS_2024_02/181451123</t>
  </si>
  <si>
    <t>40</t>
  </si>
  <si>
    <t>-1114175501</t>
  </si>
  <si>
    <t>41</t>
  </si>
  <si>
    <t>185851121</t>
  </si>
  <si>
    <t>Dovoz vody pro zálivku rostlin na vzdálenost do 1000 m</t>
  </si>
  <si>
    <t>-837384969</t>
  </si>
  <si>
    <t>https://podminky.urs.cz/item/CS_URS_2024_02/185851121</t>
  </si>
  <si>
    <t>42</t>
  </si>
  <si>
    <t>185804312</t>
  </si>
  <si>
    <t>Zalití rostlin vodou plochy záhonů jednotlivě přes 20 m2</t>
  </si>
  <si>
    <t>1095699872</t>
  </si>
  <si>
    <t>https://podminky.urs.cz/item/CS_URS_2024_02/185804312</t>
  </si>
  <si>
    <t>43</t>
  </si>
  <si>
    <t>113107242</t>
  </si>
  <si>
    <t>Odstranění podkladů nebo krytů strojně plochy jednotlivě přes 200 m2 s přemístěním hmot na skládku na vzdálenost do 20 m nebo s naložením na dopravní prostředek živičných, o tl. vrstvy přes 50 do 100 mm</t>
  </si>
  <si>
    <t>584086408</t>
  </si>
  <si>
    <t>https://podminky.urs.cz/item/CS_URS_2024_02/113107242</t>
  </si>
  <si>
    <t>44</t>
  </si>
  <si>
    <t>113107221</t>
  </si>
  <si>
    <t>Odstranění podkladů nebo krytů strojně plochy jednotlivě přes 200 m2 s přemístěním hmot na skládku na vzdálenost do 20 m nebo s naložením na dopravní prostředek z kameniva hrubého drceného, o tl. vrstvy do 100 mm</t>
  </si>
  <si>
    <t>1659204493</t>
  </si>
  <si>
    <t>https://podminky.urs.cz/item/CS_URS_2024_02/113107221</t>
  </si>
  <si>
    <t>Zakládání</t>
  </si>
  <si>
    <t>45</t>
  </si>
  <si>
    <t>171152501</t>
  </si>
  <si>
    <t>Zhutnění podloží pod násypy z rostlé horniny třídy těžitelnosti I a II, skupiny 1 až 4 z hornin soudružných a nesoudržných</t>
  </si>
  <si>
    <t>1819250038</t>
  </si>
  <si>
    <t>https://podminky.urs.cz/item/CS_URS_2024_02/171152501</t>
  </si>
  <si>
    <t>46</t>
  </si>
  <si>
    <t>275354111</t>
  </si>
  <si>
    <t>Bednění základových konstrukcí patek a bloků zřízení</t>
  </si>
  <si>
    <t>-123480690</t>
  </si>
  <si>
    <t>https://podminky.urs.cz/item/CS_URS_2024_02/275354111</t>
  </si>
  <si>
    <t>47</t>
  </si>
  <si>
    <t>274354211</t>
  </si>
  <si>
    <t>Bednění základových konstrukcí pasů, prahů, věnců a ostruh odstranění bednění</t>
  </si>
  <si>
    <t>1726851204</t>
  </si>
  <si>
    <t>https://podminky.urs.cz/item/CS_URS_2024_02/274354211</t>
  </si>
  <si>
    <t>48</t>
  </si>
  <si>
    <t>274321117</t>
  </si>
  <si>
    <t>Základové konstrukce z betonu železového pásy, prahy, věnce a ostruhy ve výkopu nebo na hlavách pilot C 25/30</t>
  </si>
  <si>
    <t>-1222783139</t>
  </si>
  <si>
    <t>https://podminky.urs.cz/item/CS_URS_2024_02/274321117</t>
  </si>
  <si>
    <t>49</t>
  </si>
  <si>
    <t>213141112</t>
  </si>
  <si>
    <t>Zřízení vrstvy z geotextilie filtrační, separační, odvodňovací, ochranné, výztužné nebo protierozní v rovině nebo ve sklonu do 1:5, šířky přes 3 do 6 m</t>
  </si>
  <si>
    <t>388914283</t>
  </si>
  <si>
    <t>https://podminky.urs.cz/item/CS_URS_2024_02/213141112</t>
  </si>
  <si>
    <t>50</t>
  </si>
  <si>
    <t>69311010</t>
  </si>
  <si>
    <t>geotextilie tkaná separační, filtrační, výztužná PP pevnost v tahu 80kN/m</t>
  </si>
  <si>
    <t>81760898</t>
  </si>
  <si>
    <t>51</t>
  </si>
  <si>
    <t>69311081</t>
  </si>
  <si>
    <t>geotextilie netkaná separační, ochranná, filtrační, drenážní PES 300g/m2</t>
  </si>
  <si>
    <t>-514628811</t>
  </si>
  <si>
    <t>52</t>
  </si>
  <si>
    <t>58344171</t>
  </si>
  <si>
    <t>štěrkodrť frakce 0/32</t>
  </si>
  <si>
    <t>t</t>
  </si>
  <si>
    <t>1189647401</t>
  </si>
  <si>
    <t>Svislé a kompletní konstrukce</t>
  </si>
  <si>
    <t>53</t>
  </si>
  <si>
    <t>279311116</t>
  </si>
  <si>
    <t>Oprava nadz. zdiva z lom. kamene, výplň na MC nebo z betonu</t>
  </si>
  <si>
    <t>1765196810</t>
  </si>
  <si>
    <t>https://podminky.urs.cz/item/CS_URS_2024_02/279311116</t>
  </si>
  <si>
    <t>Vodorovné konstrukce</t>
  </si>
  <si>
    <t>54</t>
  </si>
  <si>
    <t>451317777</t>
  </si>
  <si>
    <t>Podklad nebo lože pod dlažbu (přídlažbu) v ploše vodorovné nebo ve sklonu do 1:5, tloušťky od 50 do 100 mm z betonu prostého</t>
  </si>
  <si>
    <t>495918670</t>
  </si>
  <si>
    <t>https://podminky.urs.cz/item/CS_URS_2024_02/451317777</t>
  </si>
  <si>
    <t>55</t>
  </si>
  <si>
    <t>464541111</t>
  </si>
  <si>
    <t>Pohoz dna nebo svahů jakékoliv tloušťky ze štěrkodrtí, z terénu, frakce do 63 mm</t>
  </si>
  <si>
    <t>1871255925</t>
  </si>
  <si>
    <t>https://podminky.urs.cz/item/CS_URS_2024_02/464541111</t>
  </si>
  <si>
    <t>Komunikace pozemní</t>
  </si>
  <si>
    <t>56</t>
  </si>
  <si>
    <t>564871111</t>
  </si>
  <si>
    <t>Podklad ze štěrkodrti ŠD s rozprostřením a zhutněním plochy přes 100 m2, po zhutnění tl. 250 mm</t>
  </si>
  <si>
    <t>-1000484819</t>
  </si>
  <si>
    <t>https://podminky.urs.cz/item/CS_URS_2024_02/564871111</t>
  </si>
  <si>
    <t>57</t>
  </si>
  <si>
    <t>565145121</t>
  </si>
  <si>
    <t>Asfaltový beton vrstva podkladní ACP 16 (obalované kamenivo střednězrnné - OKS) s rozprostřením a zhutněním v pruhu šířky přes 3 m, po zhutnění tl. 60 mm</t>
  </si>
  <si>
    <t>-10798623</t>
  </si>
  <si>
    <t>https://podminky.urs.cz/item/CS_URS_2024_02/565145121</t>
  </si>
  <si>
    <t>58</t>
  </si>
  <si>
    <t>569751111</t>
  </si>
  <si>
    <t>Zpevnění krajnic nebo komunikací pro pěší s rozprostřením a zhutněním, po zhutnění kamenivem drceným tl. 150 mm</t>
  </si>
  <si>
    <t>-2122781800</t>
  </si>
  <si>
    <t>https://podminky.urs.cz/item/CS_URS_2024_02/569751111</t>
  </si>
  <si>
    <t>59</t>
  </si>
  <si>
    <t>573231108</t>
  </si>
  <si>
    <t>Postřik spojovací PS bez posypu kamenivem ze silniční emulze, v množství 0,50 kg/m2</t>
  </si>
  <si>
    <t>-586801985</t>
  </si>
  <si>
    <t>https://podminky.urs.cz/item/CS_URS_2024_02/573231108</t>
  </si>
  <si>
    <t>60</t>
  </si>
  <si>
    <t>573231111</t>
  </si>
  <si>
    <t>Postřik spojovací PS bez posypu kamenivem ze silniční emulze, v množství 0,70 kg/m2</t>
  </si>
  <si>
    <t>-1653473282</t>
  </si>
  <si>
    <t>https://podminky.urs.cz/item/CS_URS_2024_02/573231111</t>
  </si>
  <si>
    <t>61</t>
  </si>
  <si>
    <t>574381112</t>
  </si>
  <si>
    <t>Penetrační makadam PM s rozprostřením kameniva na sucho, s prolitím živicí, s posypem drtí a se zhutněním hrubý (PMH) z kameniva hrubého drceného, po zhutnění tl. 100 mm</t>
  </si>
  <si>
    <t>-1710306615</t>
  </si>
  <si>
    <t>https://podminky.urs.cz/item/CS_URS_2024_02/574381112</t>
  </si>
  <si>
    <t>62</t>
  </si>
  <si>
    <t>577134121</t>
  </si>
  <si>
    <t>Asfaltový beton vrstva obrusná ACO 11 (ABS) s rozprostřením a se zhutněním z nemodifikovaného asfaltu v pruhu šířky přes 3 m tř. I (ACO 11+), po zhutnění tl. 40 mm</t>
  </si>
  <si>
    <t>357974353</t>
  </si>
  <si>
    <t>https://podminky.urs.cz/item/CS_URS_2024_02/577134121</t>
  </si>
  <si>
    <t>63</t>
  </si>
  <si>
    <t>599141111</t>
  </si>
  <si>
    <t>Vyplnění spár mezi silničními dílci jakékoliv tloušťky živičnou zálivkou</t>
  </si>
  <si>
    <t>-1746847610</t>
  </si>
  <si>
    <t>https://podminky.urs.cz/item/CS_URS_2024_02/599141111</t>
  </si>
  <si>
    <t>64</t>
  </si>
  <si>
    <t>594511113</t>
  </si>
  <si>
    <t>Kladení dlažby z lomového kamene lomařsky upraveného v ploše vodorovné nebo ve sklonu na plocho tl. do 250 mm, bez vyplnění spár, s provedením lože tl. 50 mm z betonu</t>
  </si>
  <si>
    <t>-380406768</t>
  </si>
  <si>
    <t>https://podminky.urs.cz/item/CS_URS_2024_02/594511113</t>
  </si>
  <si>
    <t>65</t>
  </si>
  <si>
    <t>58381088</t>
  </si>
  <si>
    <t>kámen lomový upravený třída I pro zdivo rigolové pískovec</t>
  </si>
  <si>
    <t>-1739868361</t>
  </si>
  <si>
    <t>Ostatní konstrukce a práce, bourání</t>
  </si>
  <si>
    <t>66</t>
  </si>
  <si>
    <t>912211111</t>
  </si>
  <si>
    <t>Montáž směrového sloupku plastového s odrazkou prostým uložením bez betonového základu silničního</t>
  </si>
  <si>
    <t>1352014442</t>
  </si>
  <si>
    <t>https://podminky.urs.cz/item/CS_URS_2024_02/912211111</t>
  </si>
  <si>
    <t>67</t>
  </si>
  <si>
    <t>40445158</t>
  </si>
  <si>
    <t>sloupek směrový silniční plastový 1,2m</t>
  </si>
  <si>
    <t>-2005777313</t>
  </si>
  <si>
    <t>68</t>
  </si>
  <si>
    <t>914111121</t>
  </si>
  <si>
    <t>Montáž svislé dopravní značky základní velikosti do 2 m2 objímkami na sloupky nebo konzoly</t>
  </si>
  <si>
    <t>-131105166</t>
  </si>
  <si>
    <t>https://podminky.urs.cz/item/CS_URS_2024_02/914111121</t>
  </si>
  <si>
    <t>69</t>
  </si>
  <si>
    <t>40445627</t>
  </si>
  <si>
    <t>informativní značky provozní IP14-IP29, IP31 1000x1500mm</t>
  </si>
  <si>
    <t>1061406085</t>
  </si>
  <si>
    <t>70</t>
  </si>
  <si>
    <t>40445230</t>
  </si>
  <si>
    <t>sloupek pro dopravní značku Zn D 70mm v 3,5m</t>
  </si>
  <si>
    <t>791650734</t>
  </si>
  <si>
    <t>71</t>
  </si>
  <si>
    <t>40445241</t>
  </si>
  <si>
    <t>patka pro sloupek Al D 70mm</t>
  </si>
  <si>
    <t>343828749</t>
  </si>
  <si>
    <t>72</t>
  </si>
  <si>
    <t>40445257</t>
  </si>
  <si>
    <t>svorka upínací na sloupek D 70mm</t>
  </si>
  <si>
    <t>-1198622323</t>
  </si>
  <si>
    <t>73</t>
  </si>
  <si>
    <t>40445254</t>
  </si>
  <si>
    <t>víčko plastové na sloupek D 70mm</t>
  </si>
  <si>
    <t>208983745</t>
  </si>
  <si>
    <t>74</t>
  </si>
  <si>
    <t>935922111</t>
  </si>
  <si>
    <t>Montáž Odvodňovací žlab z polymerbetonu pro třídu zatížení D 400 mm prvek základní</t>
  </si>
  <si>
    <t>531383325</t>
  </si>
  <si>
    <t>https://podminky.urs.cz/item/CS_URS_2024_02/935922111</t>
  </si>
  <si>
    <t>75</t>
  </si>
  <si>
    <t>59227109</t>
  </si>
  <si>
    <t>žlab odvodňovací z polymerbetonu bez spádu s předtvarováním pro svislý odtok pozinkovaná hrana š 200mm</t>
  </si>
  <si>
    <t>1458367900</t>
  </si>
  <si>
    <t>76</t>
  </si>
  <si>
    <t>919521015</t>
  </si>
  <si>
    <t>Zřízení propustků a hospodářských přejezdů z trub betonových a železobetonových do DN 600</t>
  </si>
  <si>
    <t>1119652096</t>
  </si>
  <si>
    <t>https://podminky.urs.cz/item/CS_URS_2024_02/919521015</t>
  </si>
  <si>
    <t>77</t>
  </si>
  <si>
    <t>59222001</t>
  </si>
  <si>
    <t>trouba ŽB hrdlová DN 600</t>
  </si>
  <si>
    <t>-1887210134</t>
  </si>
  <si>
    <t>78</t>
  </si>
  <si>
    <t>919535559</t>
  </si>
  <si>
    <t>Obetonování trubního propustku betonem prostým bez zvýšených nároků na prostředí tř. C 25/30</t>
  </si>
  <si>
    <t>796675957</t>
  </si>
  <si>
    <t>https://podminky.urs.cz/item/CS_URS_2024_02/919535559</t>
  </si>
  <si>
    <t>79</t>
  </si>
  <si>
    <t>919124121</t>
  </si>
  <si>
    <t>Dilatační spáry vkládané s vyčištěním a vyplněním spár asfaltovou zálivkou</t>
  </si>
  <si>
    <t>1878311004</t>
  </si>
  <si>
    <t>https://podminky.urs.cz/item/CS_URS_2024_02/919124121</t>
  </si>
  <si>
    <t>80</t>
  </si>
  <si>
    <t>919735113</t>
  </si>
  <si>
    <t>Řezání stávajícího živičného krytu nebo podkladu hloubky přes 100 do 150 mm</t>
  </si>
  <si>
    <t>341969622</t>
  </si>
  <si>
    <t>https://podminky.urs.cz/item/CS_URS_2024_02/919735113</t>
  </si>
  <si>
    <t>81</t>
  </si>
  <si>
    <t>938902204</t>
  </si>
  <si>
    <t>Čištění příkopů komunikací s odstraněním travnatého porostu nebo nánosu s naložením na dopravní prostředek nebo s přemístěním na hromady na vzdálenost do 20 m ručně při šířce dna přes 400 mm a objemu nánosu do 0,15 m3/m</t>
  </si>
  <si>
    <t>499494020</t>
  </si>
  <si>
    <t>https://podminky.urs.cz/item/CS_URS_2024_02/938902204</t>
  </si>
  <si>
    <t>82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</si>
  <si>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</si>
  <si>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</si>
  <si>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-1209335636</t>
  </si>
  <si>
    <t>https://podminky.urs.cz/item/CS_URS_2024_02/966006211</t>
  </si>
  <si>
    <t>997</t>
  </si>
  <si>
    <t>Přesun sutě</t>
  </si>
  <si>
    <t>83</t>
  </si>
  <si>
    <t>997002511</t>
  </si>
  <si>
    <t>Vodorovné přemístění suti a vybouraných hmot bez naložení, se složením a hrubým urovnáním na vzdálenost do 1 km</t>
  </si>
  <si>
    <t>-443436556</t>
  </si>
  <si>
    <t>https://podminky.urs.cz/item/CS_URS_2024_02/997002511</t>
  </si>
  <si>
    <t>84</t>
  </si>
  <si>
    <t>997002519</t>
  </si>
  <si>
    <t>Vodorovné přemístění suti a vybouraných hmot bez naložení, se složením a hrubým urovnáním Příplatek k ceně za každý další započatý 1 km přes 1 km</t>
  </si>
  <si>
    <t>504170824</t>
  </si>
  <si>
    <t>https://podminky.urs.cz/item/CS_URS_2024_02/997002519</t>
  </si>
  <si>
    <t>85</t>
  </si>
  <si>
    <t>997002611</t>
  </si>
  <si>
    <t>Nakládání suti a vybouraných hmot na dopravní prostředek pro vodorovné přemístění</t>
  </si>
  <si>
    <t>-1987853685</t>
  </si>
  <si>
    <t>https://podminky.urs.cz/item/CS_URS_2024_02/997002611</t>
  </si>
  <si>
    <t>998</t>
  </si>
  <si>
    <t>Přesun hmot</t>
  </si>
  <si>
    <t>86</t>
  </si>
  <si>
    <t>998225111</t>
  </si>
  <si>
    <t>Přesun hmot pro komunikace s krytem z kameniva, monolitickým betonovým nebo živičným dopravní vzdálenost do 200 m jakékoliv délky objektu</t>
  </si>
  <si>
    <t>524276230</t>
  </si>
  <si>
    <t>https://podminky.urs.cz/item/CS_URS_2024_02/998225111</t>
  </si>
  <si>
    <t>87</t>
  </si>
  <si>
    <t>998225191</t>
  </si>
  <si>
    <t>Přesun hmot pro komunikace s krytem z kameniva, monolitickým betonovým nebo živičným Příplatek k ceně za zvětšený přesun přes vymezenou vodorovnou dopravní vzdálenost do 1000 m</t>
  </si>
  <si>
    <t>716508809</t>
  </si>
  <si>
    <t>https://podminky.urs.cz/item/CS_URS_2024_02/998225191</t>
  </si>
  <si>
    <t>Práce a dodávky M</t>
  </si>
  <si>
    <t>22-M</t>
  </si>
  <si>
    <t>Montáže technologických zařízení pro dopravní stavby</t>
  </si>
  <si>
    <t>88</t>
  </si>
  <si>
    <t>220182002</t>
  </si>
  <si>
    <t>Zatažení trubek do chráničky 110 mm ochranné z HDPE</t>
  </si>
  <si>
    <t>-1844532137</t>
  </si>
  <si>
    <t>https://podminky.urs.cz/item/CS_URS_2024_02/220182002</t>
  </si>
  <si>
    <t>89</t>
  </si>
  <si>
    <t>34571365</t>
  </si>
  <si>
    <t>trubka elektroinstalační HDPE tuhá dvouplášťová korugovaná D 94/110mm</t>
  </si>
  <si>
    <t>128</t>
  </si>
  <si>
    <t>-174035162</t>
  </si>
  <si>
    <t>SO 02 - Polní cesta C4</t>
  </si>
  <si>
    <t xml:space="preserve">      91 - Doplňující konstrukce a práce pozemních komunikací</t>
  </si>
  <si>
    <t xml:space="preserve">      93 - Různé dokončovací konstrukce</t>
  </si>
  <si>
    <t>-287517668</t>
  </si>
  <si>
    <t>1426556701</t>
  </si>
  <si>
    <t>112101102</t>
  </si>
  <si>
    <t>Odstranění stromů s odřezáním kmene a s odvětvením listnatých, průměru kmene přes 300 do 500 mm</t>
  </si>
  <si>
    <t>79315250</t>
  </si>
  <si>
    <t>https://podminky.urs.cz/item/CS_URS_2024_02/112101102</t>
  </si>
  <si>
    <t>112101103</t>
  </si>
  <si>
    <t>Odstranění stromů s odřezáním kmene a s odvětvením listnatých, průměru kmene přes 500 do 700 mm</t>
  </si>
  <si>
    <t>1217218913</t>
  </si>
  <si>
    <t>https://podminky.urs.cz/item/CS_URS_2024_02/112101103</t>
  </si>
  <si>
    <t>1502711090</t>
  </si>
  <si>
    <t>112251102</t>
  </si>
  <si>
    <t>Odstranění pařezů strojně s jejich vykopáním nebo vytrháním průměru přes 300 do 500 mm</t>
  </si>
  <si>
    <t>2140622259</t>
  </si>
  <si>
    <t>https://podminky.urs.cz/item/CS_URS_2024_02/112251102</t>
  </si>
  <si>
    <t>112251103</t>
  </si>
  <si>
    <t>Odstranění pařezů strojně s jejich vykopáním nebo vytrháním průměru přes 500 do 700 mm</t>
  </si>
  <si>
    <t>149374541</t>
  </si>
  <si>
    <t>https://podminky.urs.cz/item/CS_URS_2024_02/112251103</t>
  </si>
  <si>
    <t>Spálení proutí, klestu z prořezávek a odstraněných křovin pro jakoukoliv dřevinu</t>
  </si>
  <si>
    <t>1952276267</t>
  </si>
  <si>
    <t>229991721</t>
  </si>
  <si>
    <t>80828470</t>
  </si>
  <si>
    <t>122251104</t>
  </si>
  <si>
    <t>Odkopávky a prokopávky nezapažené strojně v hornině třídy těžitelnosti I skupiny 3 přes 100 do 500 m3</t>
  </si>
  <si>
    <t>1371115208</t>
  </si>
  <si>
    <t>https://podminky.urs.cz/item/CS_URS_2024_02/122251104</t>
  </si>
  <si>
    <t>131251203</t>
  </si>
  <si>
    <t>Hloubení zapažených jam a zářezů strojně s urovnáním dna do předepsaného profilu a spádu v hornině třídy těžitelnosti I skupiny 3 přes 50 do 100 m3</t>
  </si>
  <si>
    <t>-1882278294</t>
  </si>
  <si>
    <t>https://podminky.urs.cz/item/CS_URS_2024_02/131251203</t>
  </si>
  <si>
    <t>-417091139</t>
  </si>
  <si>
    <t>179264801</t>
  </si>
  <si>
    <t>492613506</t>
  </si>
  <si>
    <t>1396848907</t>
  </si>
  <si>
    <t>-1769543396</t>
  </si>
  <si>
    <t>853957289</t>
  </si>
  <si>
    <t>-370833694</t>
  </si>
  <si>
    <t>-1893090699</t>
  </si>
  <si>
    <t>162201412</t>
  </si>
  <si>
    <t>Vodorovné přemístění větví, kmenů nebo pařezů s naložením, složením a dopravou do 1000 m kmenů stromů listnatých, průměru přes 300 do 500 mm</t>
  </si>
  <si>
    <t>212280408</t>
  </si>
  <si>
    <t>https://podminky.urs.cz/item/CS_URS_2024_02/162201412</t>
  </si>
  <si>
    <t>162201413</t>
  </si>
  <si>
    <t>Vodorovné přemístění větví, kmenů nebo pařezů s naložením, složením a dopravou do 1000 m kmenů stromů listnatých, průměru přes 500 do 700 mm</t>
  </si>
  <si>
    <t>-2084753154</t>
  </si>
  <si>
    <t>https://podminky.urs.cz/item/CS_URS_2024_02/162201413</t>
  </si>
  <si>
    <t>771051913</t>
  </si>
  <si>
    <t>162201422</t>
  </si>
  <si>
    <t>Vodorovné přemístění větví, kmenů nebo pařezů s naložením, složením a dopravou do 1000 m pařezů kmenů, průměru přes 300 do 500 mm</t>
  </si>
  <si>
    <t>709893332</t>
  </si>
  <si>
    <t>https://podminky.urs.cz/item/CS_URS_2024_02/162201422</t>
  </si>
  <si>
    <t>162201423</t>
  </si>
  <si>
    <t>Vodorovné přemístění větví, kmenů nebo pařezů s naložením, složením a dopravou do 1000 m pařezů kmenů, průměru přes 500 do 700 mm</t>
  </si>
  <si>
    <t>1849667357</t>
  </si>
  <si>
    <t>https://podminky.urs.cz/item/CS_URS_2024_02/162201423</t>
  </si>
  <si>
    <t>162301951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</si>
  <si>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</si>
  <si>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768601334</t>
  </si>
  <si>
    <t>https://podminky.urs.cz/item/CS_URS_2024_02/162301951</t>
  </si>
  <si>
    <t>162301952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</si>
  <si>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</si>
  <si>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-132537131</t>
  </si>
  <si>
    <t>https://podminky.urs.cz/item/CS_URS_2024_02/162301952</t>
  </si>
  <si>
    <t>162301953</t>
  </si>
  <si>
    <t>Vodorovné přemístění větví, kmenů nebo pařezů s naložením, složením a dopravou Příplatek k cenám za každých dalších i započatých 1000 m přes 1000 m kmenů stromů listnatých, o průměru přes 500 do 700 mm</t>
  </si>
  <si>
    <t>-334961755</t>
  </si>
  <si>
    <t>https://podminky.urs.cz/item/CS_URS_2024_02/162301953</t>
  </si>
  <si>
    <t>162301971</t>
  </si>
  <si>
    <t>Vodorovné přemístění větví, kmenů nebo pařezů s naložením, složením a dopravou Příplatek k cenám za každých dalších i započatých 1000 m přes 1000 m pařezů kmenů, průměru přes 100 do 300 mm</t>
  </si>
  <si>
    <t>1514556596</t>
  </si>
  <si>
    <t>https://podminky.urs.cz/item/CS_URS_2024_02/162301971</t>
  </si>
  <si>
    <t>162301972</t>
  </si>
  <si>
    <t>Vodorovné přemístění větví, kmenů nebo pařezů s naložením, složením a dopravou Příplatek k cenám za každých dalších i započatých 1000 m přes 1000 m pařezů kmenů, průměru přes 300 do 500 mm</t>
  </si>
  <si>
    <t>315012152</t>
  </si>
  <si>
    <t>https://podminky.urs.cz/item/CS_URS_2024_02/162301972</t>
  </si>
  <si>
    <t>162301973</t>
  </si>
  <si>
    <t>Vodorovné přemístění větví, kmenů nebo pařezů s naložením, složením a dopravou Příplatek k cenám za každých dalších i započatých 1000 m přes 1000 m pařezů kmenů, průměru přes 500 do 700 mm</t>
  </si>
  <si>
    <t>2043193737</t>
  </si>
  <si>
    <t>https://podminky.urs.cz/item/CS_URS_2024_02/162301973</t>
  </si>
  <si>
    <t>Vodorovné přemístění větví, kmenů nebo pařezů s naložením, složením a dopravou do 5000 m větví stromů listnatých, průměru kmene přes 100 do 300 mm</t>
  </si>
  <si>
    <t>1057056533</t>
  </si>
  <si>
    <t>162201402</t>
  </si>
  <si>
    <t>Vodorovné přemístění větví, kmenů nebo pařezů s naložením, složením a dopravou do 5000 m větví stromů listnatých, průměru kmene přes 300 do 500 mm</t>
  </si>
  <si>
    <t>1653106407</t>
  </si>
  <si>
    <t>https://podminky.urs.cz/item/CS_URS_2024_02/162201402</t>
  </si>
  <si>
    <t>162201403</t>
  </si>
  <si>
    <t>Vodorovné přemístění větví, kmenů nebo pařezů s naložením, složením a dopravou do 5000 m větví stromů listnatých, průměru kmene přes 500 do 700 mm</t>
  </si>
  <si>
    <t>-1854476988</t>
  </si>
  <si>
    <t>https://podminky.urs.cz/item/CS_URS_2024_02/162201403</t>
  </si>
  <si>
    <t>2060760279</t>
  </si>
  <si>
    <t>-804123932</t>
  </si>
  <si>
    <t>1382793206</t>
  </si>
  <si>
    <t>-547694480</t>
  </si>
  <si>
    <t>640844796</t>
  </si>
  <si>
    <t>400629865</t>
  </si>
  <si>
    <t>-517502483</t>
  </si>
  <si>
    <t>1166980621</t>
  </si>
  <si>
    <t>181351104</t>
  </si>
  <si>
    <t>Rozprostření a urovnání ornice v rovině nebo ve svahu sklonu do 1:5 strojně při souvislé ploše přes 100 do 500 m2, tl. vrstvy přes 200 do 250 mm</t>
  </si>
  <si>
    <t>-1361432321</t>
  </si>
  <si>
    <t>https://podminky.urs.cz/item/CS_URS_2024_02/181351104</t>
  </si>
  <si>
    <t>1031307189</t>
  </si>
  <si>
    <t>539566785</t>
  </si>
  <si>
    <t>-31484365</t>
  </si>
  <si>
    <t>-1274165324</t>
  </si>
  <si>
    <t>181411121</t>
  </si>
  <si>
    <t>Založení trávníku na půdě předem připravené plochy do 1000 m2 výsevem včetně utažení lučního v rovině nebo na svahu do 1:5</t>
  </si>
  <si>
    <t>1062180088</t>
  </si>
  <si>
    <t>https://podminky.urs.cz/item/CS_URS_2024_02/181411121</t>
  </si>
  <si>
    <t>00572472</t>
  </si>
  <si>
    <t>osivo směs travní krajinná-rovinná</t>
  </si>
  <si>
    <t>-1021855367</t>
  </si>
  <si>
    <t>181411122</t>
  </si>
  <si>
    <t>Založení trávníku na půdě předem připravené plochy do 1000 m2 výsevem včetně utažení lučního na svahu přes 1:5 do 1:2</t>
  </si>
  <si>
    <t>-1314739134</t>
  </si>
  <si>
    <t>https://podminky.urs.cz/item/CS_URS_2024_02/181411122</t>
  </si>
  <si>
    <t>00572474</t>
  </si>
  <si>
    <t>osivo směs travní krajinná-svahová</t>
  </si>
  <si>
    <t>-142837216</t>
  </si>
  <si>
    <t>Dovoz vody pro zálivku rostlin</t>
  </si>
  <si>
    <t>-165667620</t>
  </si>
  <si>
    <t>-559598019</t>
  </si>
  <si>
    <t>113107213</t>
  </si>
  <si>
    <t>Odstranění podkladů nebo krytů strojně plochy jednotlivě přes 200 m2 s přemístěním hmot na skládku na vzdálenost do 20 m nebo s naložením na dopravní prostředek z kameniva těženého, o tl. vrstvy přes 200 do 300 mm</t>
  </si>
  <si>
    <t>100581710</t>
  </si>
  <si>
    <t>https://podminky.urs.cz/item/CS_URS_2024_02/113107213</t>
  </si>
  <si>
    <t>113107312</t>
  </si>
  <si>
    <t>Odstranění podkladů nebo krytů strojně plochy jednotlivě do 50 m2 s přemístěním hmot na skládku na vzdálenost do 3 m nebo s naložením na dopravní prostředek z kameniva těženého, o tl. vrstvy přes 100 do 200 mm</t>
  </si>
  <si>
    <t>1232791032</t>
  </si>
  <si>
    <t>https://podminky.urs.cz/item/CS_URS_2024_02/113107312</t>
  </si>
  <si>
    <t>113107342</t>
  </si>
  <si>
    <t>Odstranění podkladů nebo krytů strojně plochy jednotlivě do 50 m2 s přemístěním hmot na skládku na vzdálenost do 3 m nebo s naložením na dopravní prostředek živičných, o tl. vrstvy přes 50 do 100 mm</t>
  </si>
  <si>
    <t>547466512</t>
  </si>
  <si>
    <t>https://podminky.urs.cz/item/CS_URS_2024_02/113107342</t>
  </si>
  <si>
    <t>-1136861526</t>
  </si>
  <si>
    <t>275354211</t>
  </si>
  <si>
    <t>Bednění základových konstrukcí patek a bloků odstranění bednění</t>
  </si>
  <si>
    <t>1504669066</t>
  </si>
  <si>
    <t>https://podminky.urs.cz/item/CS_URS_2024_02/275354211</t>
  </si>
  <si>
    <t>274311127</t>
  </si>
  <si>
    <t>Základové konstrukce z betonu prostého pasy, prahy, věnce a ostruhy ve výkopu nebo na hlavách pilot C 25/30</t>
  </si>
  <si>
    <t>583521281</t>
  </si>
  <si>
    <t>https://podminky.urs.cz/item/CS_URS_2024_02/274311127</t>
  </si>
  <si>
    <t>564851111</t>
  </si>
  <si>
    <t>Podklad ze štěrkodrti ŠD s rozprostřením a zhutněním plochy přes 100 m2, po zhutnění tl. 150 mm</t>
  </si>
  <si>
    <t>-933479695</t>
  </si>
  <si>
    <t>https://podminky.urs.cz/item/CS_URS_2024_02/564851111</t>
  </si>
  <si>
    <t>564861111</t>
  </si>
  <si>
    <t>Podklad ze štěrkodrti ŠD s rozprostřením a zhutněním plochy přes 100 m2, po zhutnění tl. 200 mm</t>
  </si>
  <si>
    <t>-728502911</t>
  </si>
  <si>
    <t>https://podminky.urs.cz/item/CS_URS_2024_02/564861111</t>
  </si>
  <si>
    <t>1531467310</t>
  </si>
  <si>
    <t>573411104</t>
  </si>
  <si>
    <t>Jednoduchý nátěr JN s posypem kamenivem a se zaválcováním z asfaltu silničního, v množství 1,50 kg/m2</t>
  </si>
  <si>
    <t>-127011954</t>
  </si>
  <si>
    <t>https://podminky.urs.cz/item/CS_URS_2024_02/573411104</t>
  </si>
  <si>
    <t>573411105</t>
  </si>
  <si>
    <t>Jednoduchý nátěr JN s posypem kamenivem a se zaválcováním z asfaltu silničního, v množství 1,70 kg/m2</t>
  </si>
  <si>
    <t>-668498971</t>
  </si>
  <si>
    <t>https://podminky.urs.cz/item/CS_URS_2024_02/573411105</t>
  </si>
  <si>
    <t>-1782316202</t>
  </si>
  <si>
    <t>-300025596</t>
  </si>
  <si>
    <t>91</t>
  </si>
  <si>
    <t>Doplňující konstrukce a práce pozemních komunikací</t>
  </si>
  <si>
    <t>-911479866</t>
  </si>
  <si>
    <t xml:space="preserve">trouba ŽB  DN 600</t>
  </si>
  <si>
    <t>-2113357414</t>
  </si>
  <si>
    <t>59229031</t>
  </si>
  <si>
    <t>čelo propustku pro železobetonové trouby DN 600</t>
  </si>
  <si>
    <t>1434011042</t>
  </si>
  <si>
    <t>919535556</t>
  </si>
  <si>
    <t>Obetonování trubního propustku betonem prostým se zvýšenými nároky na prostředí tř. C 25/30</t>
  </si>
  <si>
    <t>-798753208</t>
  </si>
  <si>
    <t>https://podminky.urs.cz/item/CS_URS_2024_02/919535556</t>
  </si>
  <si>
    <t>1925262614</t>
  </si>
  <si>
    <t>93</t>
  </si>
  <si>
    <t>Různé dokončovací konstrukce</t>
  </si>
  <si>
    <t>938902206</t>
  </si>
  <si>
    <t>Čištění příkopů komunikací s odstraněním travnatého porostu nebo nánosu s naložením na dopravní prostředek nebo s přemístěním na hromady na vzdálenost do 20 m ručně při šířce dna přes 400 mm a objemu nánosu přes 0,30 do 0,50 m3/m</t>
  </si>
  <si>
    <t>-786063011</t>
  </si>
  <si>
    <t>https://podminky.urs.cz/item/CS_URS_2024_02/938902206</t>
  </si>
  <si>
    <t>931992111</t>
  </si>
  <si>
    <t>Výplň dilatačních spár z polystyrenu pěnového, tloušťky 20 mm</t>
  </si>
  <si>
    <t>-1815593500</t>
  </si>
  <si>
    <t>https://podminky.urs.cz/item/CS_URS_2024_02/931992111</t>
  </si>
  <si>
    <t>-372210534</t>
  </si>
  <si>
    <t>1752189181</t>
  </si>
  <si>
    <t>2004255759</t>
  </si>
  <si>
    <t>997221875</t>
  </si>
  <si>
    <t>Poplatek za uložení stavebního odpadu na recyklační skládce (skládkovné) asfaltového bez obsahu dehtu zatříděného do Katalogu odpadů pod kódem 17 03 02</t>
  </si>
  <si>
    <t>946892252</t>
  </si>
  <si>
    <t>https://podminky.urs.cz/item/CS_URS_2024_02/997221875</t>
  </si>
  <si>
    <t>1234077611</t>
  </si>
  <si>
    <t>274199957</t>
  </si>
  <si>
    <t>SO 03 - Polní cesta C5</t>
  </si>
  <si>
    <t>1 - Zemní práce</t>
  </si>
  <si>
    <t xml:space="preserve">    HSV - Práce a dodávky HSV</t>
  </si>
  <si>
    <t xml:space="preserve">      997 - Přesun sutě</t>
  </si>
  <si>
    <t xml:space="preserve">      998 - Přesun hmot</t>
  </si>
  <si>
    <t>-946087515</t>
  </si>
  <si>
    <t>580440634</t>
  </si>
  <si>
    <t>918214800</t>
  </si>
  <si>
    <t>566831044</t>
  </si>
  <si>
    <t>-1307540531</t>
  </si>
  <si>
    <t>2010019661</t>
  </si>
  <si>
    <t>566850369</t>
  </si>
  <si>
    <t>Spálení proutí, klestu z prořezávek a odstraněných křovin pro jakoukoliv dřevinu, větví stromů</t>
  </si>
  <si>
    <t>1257542391</t>
  </si>
  <si>
    <t>-382364527</t>
  </si>
  <si>
    <t>390261527</t>
  </si>
  <si>
    <t>2028570834</t>
  </si>
  <si>
    <t>129951114</t>
  </si>
  <si>
    <t>Bourání konstrukcí v odkopávkách a prokopávkách strojně s přemístěním suti na hromady na vzdálenost do 20 m nebo s naložením na dopravní prostředek ze zdiva kamenného, pro jakýkoliv druh kamene na sucho</t>
  </si>
  <si>
    <t>421109522</t>
  </si>
  <si>
    <t>https://podminky.urs.cz/item/CS_URS_2024_02/129951114</t>
  </si>
  <si>
    <t>-947120943</t>
  </si>
  <si>
    <t>1131741837</t>
  </si>
  <si>
    <t>22205757</t>
  </si>
  <si>
    <t>-1870520044</t>
  </si>
  <si>
    <t>-349019063</t>
  </si>
  <si>
    <t>1959899155</t>
  </si>
  <si>
    <t>1396036572</t>
  </si>
  <si>
    <t>-1706695382</t>
  </si>
  <si>
    <t>1677023227</t>
  </si>
  <si>
    <t>-313354698</t>
  </si>
  <si>
    <t>1791362980</t>
  </si>
  <si>
    <t>67447701</t>
  </si>
  <si>
    <t>-1621547245</t>
  </si>
  <si>
    <t>-1496823423</t>
  </si>
  <si>
    <t>1896261333</t>
  </si>
  <si>
    <t>337599110</t>
  </si>
  <si>
    <t>1949035972</t>
  </si>
  <si>
    <t>-1175576150</t>
  </si>
  <si>
    <t>332702941</t>
  </si>
  <si>
    <t>-1444944031</t>
  </si>
  <si>
    <t>-970632159</t>
  </si>
  <si>
    <t>-502575938</t>
  </si>
  <si>
    <t>-2043515596</t>
  </si>
  <si>
    <t>449694223</t>
  </si>
  <si>
    <t>-434412501</t>
  </si>
  <si>
    <t>650036352</t>
  </si>
  <si>
    <t>-1874777091</t>
  </si>
  <si>
    <t>1580853129</t>
  </si>
  <si>
    <t>štěrkodrť frakce 0/32 (štěrkovitá zemina) pro násypy, zásypy, sanaci</t>
  </si>
  <si>
    <t>-921124999</t>
  </si>
  <si>
    <t>-2070224622</t>
  </si>
  <si>
    <t>1701067293</t>
  </si>
  <si>
    <t>-222891070</t>
  </si>
  <si>
    <t>1925270864</t>
  </si>
  <si>
    <t>181451122</t>
  </si>
  <si>
    <t>Založení trávníku na půdě předem připravené plochy přes 1000 m2 výsevem včetně utažení lučního na svahu přes 1:5 do 1:2</t>
  </si>
  <si>
    <t>-1046767555</t>
  </si>
  <si>
    <t>https://podminky.urs.cz/item/CS_URS_2024_02/181451122</t>
  </si>
  <si>
    <t>-1804074025</t>
  </si>
  <si>
    <t>-136837801</t>
  </si>
  <si>
    <t>-1711501804</t>
  </si>
  <si>
    <t>656651873</t>
  </si>
  <si>
    <t>1804553279</t>
  </si>
  <si>
    <t>1059081750</t>
  </si>
  <si>
    <t>1821825252</t>
  </si>
  <si>
    <t>-1035668297</t>
  </si>
  <si>
    <t>1248064383</t>
  </si>
  <si>
    <t>1295655642</t>
  </si>
  <si>
    <t>-1320026700</t>
  </si>
  <si>
    <t>-961184845</t>
  </si>
  <si>
    <t>997231111</t>
  </si>
  <si>
    <t>Vodorovná doprava suti a vybouraných hmot s vyložením a hrubým urovnáním na vzdálenost do 1 km</t>
  </si>
  <si>
    <t>906485445</t>
  </si>
  <si>
    <t>https://podminky.urs.cz/item/CS_URS_2024_02/997231111</t>
  </si>
  <si>
    <t>997231119</t>
  </si>
  <si>
    <t>Vodorovná doprava suti a vybouraných hmot s vyložením a hrubým urovnáním na vzdálenost Příplatek k cenám za každý další započatý 1 km</t>
  </si>
  <si>
    <t>-1784347742</t>
  </si>
  <si>
    <t>https://podminky.urs.cz/item/CS_URS_2024_02/997231119</t>
  </si>
  <si>
    <t>997231511</t>
  </si>
  <si>
    <t>Vodorovná doprava suti a vybouraných hmot s vyložením a hrubým urovnáním nakládání nebo překládání na dopravní prostředek při vodorovné dopravě suti a vybouraných hmot</t>
  </si>
  <si>
    <t>289006360</t>
  </si>
  <si>
    <t>https://podminky.urs.cz/item/CS_URS_2024_02/997231511</t>
  </si>
  <si>
    <t>-744705933</t>
  </si>
  <si>
    <t>-1473381324</t>
  </si>
  <si>
    <t>SO 04 - Náhradní výsadba</t>
  </si>
  <si>
    <t xml:space="preserve">    OST - Ostatní</t>
  </si>
  <si>
    <t>183101115</t>
  </si>
  <si>
    <t>Hloubení jamek pro vysazování rostlin v zemině skupiny 1 až 4 bez výměny půdy v rovině nebo na svahu do 1:5, objemu přes 0,125 do 0,40 m3</t>
  </si>
  <si>
    <t>https://podminky.urs.cz/item/CS_URS_2024_02/183101115</t>
  </si>
  <si>
    <t>184102115</t>
  </si>
  <si>
    <t>Výsadba dřeviny s balem do předem vyhloubené jamky se zalitím v rovině nebo na svahu do 1:5, při průměru balu přes 500 do 600 mm</t>
  </si>
  <si>
    <t>https://podminky.urs.cz/item/CS_URS_2024_02/184102115</t>
  </si>
  <si>
    <t>184501121</t>
  </si>
  <si>
    <t>Zhotovení obalu kmene a spodních částí větví stromu z juty v jedné vrstvě v rovině nebo na svahu do 1:5</t>
  </si>
  <si>
    <t>https://podminky.urs.cz/item/CS_URS_2024_02/184501121</t>
  </si>
  <si>
    <t>184215132</t>
  </si>
  <si>
    <t>Ukotvení dřeviny kůly v rovině nebo na svahu do 1:5 třemi kůly, délky přes 1 do 2 m</t>
  </si>
  <si>
    <t>https://podminky.urs.cz/item/CS_URS_2024_02/184215132</t>
  </si>
  <si>
    <t>184911421</t>
  </si>
  <si>
    <t>Mulčování vysazených rostlin mulčovací kůrou, tl. do 100 mm v rovině nebo na svahu do 1:5</t>
  </si>
  <si>
    <t>https://podminky.urs.cz/item/CS_URS_2024_02/184911421</t>
  </si>
  <si>
    <t>185802112</t>
  </si>
  <si>
    <t>Hnojení půdy nebo trávníku v rovině nebo na svahu do 1:5 vitahumem, kompostem nebo chlévskou mrvou</t>
  </si>
  <si>
    <t>https://podminky.urs.cz/item/CS_URS_2024_02/185802112</t>
  </si>
  <si>
    <t>184813121</t>
  </si>
  <si>
    <t>Ochrana dřevin před okusem zvěří ručně v rovině nebo ve svahu do 1:5, pletivem, výšky do 2 m</t>
  </si>
  <si>
    <t>https://podminky.urs.cz/item/CS_URS_2024_02/184813121</t>
  </si>
  <si>
    <t>OST</t>
  </si>
  <si>
    <t>Ostatní</t>
  </si>
  <si>
    <t>02650360</t>
  </si>
  <si>
    <t>dub letní /Quercus robur/ 150-180cm, sazenice stromu s balem</t>
  </si>
  <si>
    <t>-318340817</t>
  </si>
  <si>
    <t>055555</t>
  </si>
  <si>
    <t xml:space="preserve">Lípa srdčitá (Tilia cordata)  min. 150 cm - 180 cm, sazenice s balem</t>
  </si>
  <si>
    <t>-1175689915</t>
  </si>
  <si>
    <t>SO 90 -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</si>
  <si>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</si>
  <si>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</si>
  <si>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</si>
  <si>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</si>
  <si>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  VRN9 - Ostatní náklady</t>
  </si>
  <si>
    <t>VRN</t>
  </si>
  <si>
    <t>VRN1</t>
  </si>
  <si>
    <t>Průzkumné, geodetické a projektové práce</t>
  </si>
  <si>
    <t>012103000</t>
  </si>
  <si>
    <t>Geodetické práce před výstavbou</t>
  </si>
  <si>
    <t>soub</t>
  </si>
  <si>
    <t>1024</t>
  </si>
  <si>
    <t>216661468</t>
  </si>
  <si>
    <t>https://podminky.urs.cz/item/CS_URS_2024_02/012103000</t>
  </si>
  <si>
    <t>012203000</t>
  </si>
  <si>
    <t>Geodetické práce při provádění stavby</t>
  </si>
  <si>
    <t>-2132820242</t>
  </si>
  <si>
    <t>https://podminky.urs.cz/item/CS_URS_2024_02/012203000</t>
  </si>
  <si>
    <t>012303000</t>
  </si>
  <si>
    <t>Geodetické práce po výstavbě</t>
  </si>
  <si>
    <t>-31681059</t>
  </si>
  <si>
    <t>https://podminky.urs.cz/item/CS_URS_2024_02/012303000</t>
  </si>
  <si>
    <t>0131940R2</t>
  </si>
  <si>
    <t>Geotechnické práce</t>
  </si>
  <si>
    <t>210335240</t>
  </si>
  <si>
    <t>013254000</t>
  </si>
  <si>
    <t>Dokumentace skutečného provedení stavby</t>
  </si>
  <si>
    <t>-1150582864</t>
  </si>
  <si>
    <t>https://podminky.urs.cz/item/CS_URS_2024_02/013254000</t>
  </si>
  <si>
    <t>VRN3</t>
  </si>
  <si>
    <t>Zařízení staveniště</t>
  </si>
  <si>
    <t>030001000</t>
  </si>
  <si>
    <t>1339215694</t>
  </si>
  <si>
    <t>https://podminky.urs.cz/item/CS_URS_2024_02/030001000</t>
  </si>
  <si>
    <t>VRN4</t>
  </si>
  <si>
    <t>Inženýrská činnost</t>
  </si>
  <si>
    <t>043134000</t>
  </si>
  <si>
    <t>Zkoušky zatěžovací</t>
  </si>
  <si>
    <t>-1135676736</t>
  </si>
  <si>
    <t>https://podminky.urs.cz/item/CS_URS_2024_02/043134000</t>
  </si>
  <si>
    <t>0431340R1</t>
  </si>
  <si>
    <t>Vytýčení inženýrských sítí</t>
  </si>
  <si>
    <t>397115334</t>
  </si>
  <si>
    <t>0431340R2</t>
  </si>
  <si>
    <t>Ekotoxikologický test výkopové zeminy</t>
  </si>
  <si>
    <t>-866662065</t>
  </si>
  <si>
    <t>VRN9</t>
  </si>
  <si>
    <t>Ostatní náklady</t>
  </si>
  <si>
    <t>034503000</t>
  </si>
  <si>
    <t>Informační tabule k publicitě stavby - dočasná</t>
  </si>
  <si>
    <t>ks</t>
  </si>
  <si>
    <t>587552666</t>
  </si>
  <si>
    <t>P</t>
  </si>
  <si>
    <t>Poznámka k položce:_x000d_
upřesněno dle dotačního titulu</t>
  </si>
  <si>
    <t>03450300</t>
  </si>
  <si>
    <t>Informační tabule k publicitě stavby - trvalá</t>
  </si>
  <si>
    <t>-211731296</t>
  </si>
  <si>
    <t>091003000</t>
  </si>
  <si>
    <t>Ostatní náklady bez rozlišení - čištění komunikací</t>
  </si>
  <si>
    <t>kpl</t>
  </si>
  <si>
    <t>1154768227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</si>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</sst>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23" xfId="0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3" fillId="2" borderId="20" xfId="0" applyFont="1" applyFill="1" applyBorder="1" applyAlignment="1" applyProtection="1">
      <alignment horizontal="left" vertical="center"/>
      <protection locked="0"/>
    </xf>
    <xf numFmtId="0" fontId="3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46" fillId="0" borderId="27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vertical="top"/>
    </xf>
    <xf numFmtId="0" fontId="47" fillId="0" borderId="1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horizontal="center" vertical="center"/>
    </xf>
    <xf numFmtId="49" fontId="47" fillId="0" borderId="1" xfId="0" applyNumberFormat="1" applyFont="1" applyBorder="1" applyAlignment="1" applyProtection="1">
      <alignment horizontal="left" vertical="center"/>
    </xf>
    <xf numFmtId="0" fontId="46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1251103" TargetMode="External" /><Relationship Id="rId2" Type="http://schemas.openxmlformats.org/officeDocument/2006/relationships/hyperlink" Target="https://podminky.urs.cz/item/CS_URS_2024_02/111209111" TargetMode="External" /><Relationship Id="rId3" Type="http://schemas.openxmlformats.org/officeDocument/2006/relationships/hyperlink" Target="https://podminky.urs.cz/item/CS_URS_2024_02/112101101" TargetMode="External" /><Relationship Id="rId4" Type="http://schemas.openxmlformats.org/officeDocument/2006/relationships/hyperlink" Target="https://podminky.urs.cz/item/CS_URS_2024_02/112111111" TargetMode="External" /><Relationship Id="rId5" Type="http://schemas.openxmlformats.org/officeDocument/2006/relationships/hyperlink" Target="https://podminky.urs.cz/item/CS_URS_2024_02/112251101" TargetMode="External" /><Relationship Id="rId6" Type="http://schemas.openxmlformats.org/officeDocument/2006/relationships/hyperlink" Target="https://podminky.urs.cz/item/CS_URS_2024_02/116951101" TargetMode="External" /><Relationship Id="rId7" Type="http://schemas.openxmlformats.org/officeDocument/2006/relationships/hyperlink" Target="https://podminky.urs.cz/item/CS_URS_2024_02/119001421" TargetMode="External" /><Relationship Id="rId8" Type="http://schemas.openxmlformats.org/officeDocument/2006/relationships/hyperlink" Target="https://podminky.urs.cz/item/CS_URS_2024_02/129001101" TargetMode="External" /><Relationship Id="rId9" Type="http://schemas.openxmlformats.org/officeDocument/2006/relationships/hyperlink" Target="https://podminky.urs.cz/item/CS_URS_2024_02/121151124" TargetMode="External" /><Relationship Id="rId10" Type="http://schemas.openxmlformats.org/officeDocument/2006/relationships/hyperlink" Target="https://podminky.urs.cz/item/CS_URS_2024_02/122251106" TargetMode="External" /><Relationship Id="rId11" Type="http://schemas.openxmlformats.org/officeDocument/2006/relationships/hyperlink" Target="https://podminky.urs.cz/item/CS_URS_2024_02/131251204" TargetMode="External" /><Relationship Id="rId12" Type="http://schemas.openxmlformats.org/officeDocument/2006/relationships/hyperlink" Target="https://podminky.urs.cz/item/CS_URS_2024_02/151101201" TargetMode="External" /><Relationship Id="rId13" Type="http://schemas.openxmlformats.org/officeDocument/2006/relationships/hyperlink" Target="https://podminky.urs.cz/item/CS_URS_2024_02/151101211" TargetMode="External" /><Relationship Id="rId14" Type="http://schemas.openxmlformats.org/officeDocument/2006/relationships/hyperlink" Target="https://podminky.urs.cz/item/CS_URS_2024_02/151101401" TargetMode="External" /><Relationship Id="rId15" Type="http://schemas.openxmlformats.org/officeDocument/2006/relationships/hyperlink" Target="https://podminky.urs.cz/item/CS_URS_2024_02/151101411" TargetMode="External" /><Relationship Id="rId16" Type="http://schemas.openxmlformats.org/officeDocument/2006/relationships/hyperlink" Target="https://podminky.urs.cz/item/CS_URS_2024_02/161151103" TargetMode="External" /><Relationship Id="rId17" Type="http://schemas.openxmlformats.org/officeDocument/2006/relationships/hyperlink" Target="https://podminky.urs.cz/item/CS_URS_2024_02/162201401" TargetMode="External" /><Relationship Id="rId18" Type="http://schemas.openxmlformats.org/officeDocument/2006/relationships/hyperlink" Target="https://podminky.urs.cz/item/CS_URS_2024_02/162201411" TargetMode="External" /><Relationship Id="rId19" Type="http://schemas.openxmlformats.org/officeDocument/2006/relationships/hyperlink" Target="https://podminky.urs.cz/item/CS_URS_2024_02/162201421" TargetMode="External" /><Relationship Id="rId20" Type="http://schemas.openxmlformats.org/officeDocument/2006/relationships/hyperlink" Target="https://podminky.urs.cz/item/CS_URS_2024_02/162301501" TargetMode="External" /><Relationship Id="rId21" Type="http://schemas.openxmlformats.org/officeDocument/2006/relationships/hyperlink" Target="https://podminky.urs.cz/item/CS_URS_2024_02/162351103" TargetMode="External" /><Relationship Id="rId22" Type="http://schemas.openxmlformats.org/officeDocument/2006/relationships/hyperlink" Target="https://podminky.urs.cz/item/CS_URS_2024_02/162651112" TargetMode="External" /><Relationship Id="rId23" Type="http://schemas.openxmlformats.org/officeDocument/2006/relationships/hyperlink" Target="https://podminky.urs.cz/item/CS_URS_2024_02/167151111" TargetMode="External" /><Relationship Id="rId24" Type="http://schemas.openxmlformats.org/officeDocument/2006/relationships/hyperlink" Target="https://podminky.urs.cz/item/CS_URS_2024_02/171151103" TargetMode="External" /><Relationship Id="rId25" Type="http://schemas.openxmlformats.org/officeDocument/2006/relationships/hyperlink" Target="https://podminky.urs.cz/item/CS_URS_2024_02/171151101" TargetMode="External" /><Relationship Id="rId26" Type="http://schemas.openxmlformats.org/officeDocument/2006/relationships/hyperlink" Target="https://podminky.urs.cz/item/CS_URS_2024_02/171251201" TargetMode="External" /><Relationship Id="rId27" Type="http://schemas.openxmlformats.org/officeDocument/2006/relationships/hyperlink" Target="https://podminky.urs.cz/item/CS_URS_2024_02/174151101" TargetMode="External" /><Relationship Id="rId28" Type="http://schemas.openxmlformats.org/officeDocument/2006/relationships/hyperlink" Target="https://podminky.urs.cz/item/CS_URS_2024_02/174251201" TargetMode="External" /><Relationship Id="rId29" Type="http://schemas.openxmlformats.org/officeDocument/2006/relationships/hyperlink" Target="https://podminky.urs.cz/item/CS_URS_2024_02/181951112" TargetMode="External" /><Relationship Id="rId30" Type="http://schemas.openxmlformats.org/officeDocument/2006/relationships/hyperlink" Target="https://podminky.urs.cz/item/CS_URS_2024_02/181351114" TargetMode="External" /><Relationship Id="rId31" Type="http://schemas.openxmlformats.org/officeDocument/2006/relationships/hyperlink" Target="https://podminky.urs.cz/item/CS_URS_2024_02/182151111" TargetMode="External" /><Relationship Id="rId32" Type="http://schemas.openxmlformats.org/officeDocument/2006/relationships/hyperlink" Target="https://podminky.urs.cz/item/CS_URS_2024_02/182251101" TargetMode="External" /><Relationship Id="rId33" Type="http://schemas.openxmlformats.org/officeDocument/2006/relationships/hyperlink" Target="https://podminky.urs.cz/item/CS_URS_2024_02/182351133" TargetMode="External" /><Relationship Id="rId34" Type="http://schemas.openxmlformats.org/officeDocument/2006/relationships/hyperlink" Target="https://podminky.urs.cz/item/CS_URS_2024_02/182351134" TargetMode="External" /><Relationship Id="rId35" Type="http://schemas.openxmlformats.org/officeDocument/2006/relationships/hyperlink" Target="https://podminky.urs.cz/item/CS_URS_2024_02/113108441" TargetMode="External" /><Relationship Id="rId36" Type="http://schemas.openxmlformats.org/officeDocument/2006/relationships/hyperlink" Target="https://podminky.urs.cz/item/CS_URS_2024_02/113108442" TargetMode="External" /><Relationship Id="rId37" Type="http://schemas.openxmlformats.org/officeDocument/2006/relationships/hyperlink" Target="https://podminky.urs.cz/item/CS_URS_2024_02/181451121" TargetMode="External" /><Relationship Id="rId38" Type="http://schemas.openxmlformats.org/officeDocument/2006/relationships/hyperlink" Target="https://podminky.urs.cz/item/CS_URS_2024_02/181451123" TargetMode="External" /><Relationship Id="rId39" Type="http://schemas.openxmlformats.org/officeDocument/2006/relationships/hyperlink" Target="https://podminky.urs.cz/item/CS_URS_2024_02/185851121" TargetMode="External" /><Relationship Id="rId40" Type="http://schemas.openxmlformats.org/officeDocument/2006/relationships/hyperlink" Target="https://podminky.urs.cz/item/CS_URS_2024_02/185804312" TargetMode="External" /><Relationship Id="rId41" Type="http://schemas.openxmlformats.org/officeDocument/2006/relationships/hyperlink" Target="https://podminky.urs.cz/item/CS_URS_2024_02/113107242" TargetMode="External" /><Relationship Id="rId42" Type="http://schemas.openxmlformats.org/officeDocument/2006/relationships/hyperlink" Target="https://podminky.urs.cz/item/CS_URS_2024_02/113107221" TargetMode="External" /><Relationship Id="rId43" Type="http://schemas.openxmlformats.org/officeDocument/2006/relationships/hyperlink" Target="https://podminky.urs.cz/item/CS_URS_2024_02/171152501" TargetMode="External" /><Relationship Id="rId44" Type="http://schemas.openxmlformats.org/officeDocument/2006/relationships/hyperlink" Target="https://podminky.urs.cz/item/CS_URS_2024_02/275354111" TargetMode="External" /><Relationship Id="rId45" Type="http://schemas.openxmlformats.org/officeDocument/2006/relationships/hyperlink" Target="https://podminky.urs.cz/item/CS_URS_2024_02/274354211" TargetMode="External" /><Relationship Id="rId46" Type="http://schemas.openxmlformats.org/officeDocument/2006/relationships/hyperlink" Target="https://podminky.urs.cz/item/CS_URS_2024_02/274321117" TargetMode="External" /><Relationship Id="rId47" Type="http://schemas.openxmlformats.org/officeDocument/2006/relationships/hyperlink" Target="https://podminky.urs.cz/item/CS_URS_2024_02/213141112" TargetMode="External" /><Relationship Id="rId48" Type="http://schemas.openxmlformats.org/officeDocument/2006/relationships/hyperlink" Target="https://podminky.urs.cz/item/CS_URS_2024_02/279311116" TargetMode="External" /><Relationship Id="rId49" Type="http://schemas.openxmlformats.org/officeDocument/2006/relationships/hyperlink" Target="https://podminky.urs.cz/item/CS_URS_2024_02/451317777" TargetMode="External" /><Relationship Id="rId50" Type="http://schemas.openxmlformats.org/officeDocument/2006/relationships/hyperlink" Target="https://podminky.urs.cz/item/CS_URS_2024_02/464541111" TargetMode="External" /><Relationship Id="rId51" Type="http://schemas.openxmlformats.org/officeDocument/2006/relationships/hyperlink" Target="https://podminky.urs.cz/item/CS_URS_2024_02/564871111" TargetMode="External" /><Relationship Id="rId52" Type="http://schemas.openxmlformats.org/officeDocument/2006/relationships/hyperlink" Target="https://podminky.urs.cz/item/CS_URS_2024_02/565145121" TargetMode="External" /><Relationship Id="rId53" Type="http://schemas.openxmlformats.org/officeDocument/2006/relationships/hyperlink" Target="https://podminky.urs.cz/item/CS_URS_2024_02/569751111" TargetMode="External" /><Relationship Id="rId54" Type="http://schemas.openxmlformats.org/officeDocument/2006/relationships/hyperlink" Target="https://podminky.urs.cz/item/CS_URS_2024_02/573231108" TargetMode="External" /><Relationship Id="rId55" Type="http://schemas.openxmlformats.org/officeDocument/2006/relationships/hyperlink" Target="https://podminky.urs.cz/item/CS_URS_2024_02/573231111" TargetMode="External" /><Relationship Id="rId56" Type="http://schemas.openxmlformats.org/officeDocument/2006/relationships/hyperlink" Target="https://podminky.urs.cz/item/CS_URS_2024_02/574381112" TargetMode="External" /><Relationship Id="rId57" Type="http://schemas.openxmlformats.org/officeDocument/2006/relationships/hyperlink" Target="https://podminky.urs.cz/item/CS_URS_2024_02/577134121" TargetMode="External" /><Relationship Id="rId58" Type="http://schemas.openxmlformats.org/officeDocument/2006/relationships/hyperlink" Target="https://podminky.urs.cz/item/CS_URS_2024_02/599141111" TargetMode="External" /><Relationship Id="rId59" Type="http://schemas.openxmlformats.org/officeDocument/2006/relationships/hyperlink" Target="https://podminky.urs.cz/item/CS_URS_2024_02/594511113" TargetMode="External" /><Relationship Id="rId60" Type="http://schemas.openxmlformats.org/officeDocument/2006/relationships/hyperlink" Target="https://podminky.urs.cz/item/CS_URS_2024_02/912211111" TargetMode="External" /><Relationship Id="rId61" Type="http://schemas.openxmlformats.org/officeDocument/2006/relationships/hyperlink" Target="https://podminky.urs.cz/item/CS_URS_2024_02/914111121" TargetMode="External" /><Relationship Id="rId62" Type="http://schemas.openxmlformats.org/officeDocument/2006/relationships/hyperlink" Target="https://podminky.urs.cz/item/CS_URS_2024_02/935922111" TargetMode="External" /><Relationship Id="rId63" Type="http://schemas.openxmlformats.org/officeDocument/2006/relationships/hyperlink" Target="https://podminky.urs.cz/item/CS_URS_2024_02/919521015" TargetMode="External" /><Relationship Id="rId64" Type="http://schemas.openxmlformats.org/officeDocument/2006/relationships/hyperlink" Target="https://podminky.urs.cz/item/CS_URS_2024_02/919535559" TargetMode="External" /><Relationship Id="rId65" Type="http://schemas.openxmlformats.org/officeDocument/2006/relationships/hyperlink" Target="https://podminky.urs.cz/item/CS_URS_2024_02/919124121" TargetMode="External" /><Relationship Id="rId66" Type="http://schemas.openxmlformats.org/officeDocument/2006/relationships/hyperlink" Target="https://podminky.urs.cz/item/CS_URS_2024_02/919735113" TargetMode="External" /><Relationship Id="rId67" Type="http://schemas.openxmlformats.org/officeDocument/2006/relationships/hyperlink" Target="https://podminky.urs.cz/item/CS_URS_2024_02/938902204" TargetMode="External" /><Relationship Id="rId68" Type="http://schemas.openxmlformats.org/officeDocument/2006/relationships/hyperlink" Target="https://podminky.urs.cz/item/CS_URS_2024_02/966006211" TargetMode="External" /><Relationship Id="rId69" Type="http://schemas.openxmlformats.org/officeDocument/2006/relationships/hyperlink" Target="https://podminky.urs.cz/item/CS_URS_2024_02/997002511" TargetMode="External" /><Relationship Id="rId70" Type="http://schemas.openxmlformats.org/officeDocument/2006/relationships/hyperlink" Target="https://podminky.urs.cz/item/CS_URS_2024_02/997002519" TargetMode="External" /><Relationship Id="rId71" Type="http://schemas.openxmlformats.org/officeDocument/2006/relationships/hyperlink" Target="https://podminky.urs.cz/item/CS_URS_2024_02/997002611" TargetMode="External" /><Relationship Id="rId72" Type="http://schemas.openxmlformats.org/officeDocument/2006/relationships/hyperlink" Target="https://podminky.urs.cz/item/CS_URS_2024_02/998225111" TargetMode="External" /><Relationship Id="rId73" Type="http://schemas.openxmlformats.org/officeDocument/2006/relationships/hyperlink" Target="https://podminky.urs.cz/item/CS_URS_2024_02/998225191" TargetMode="External" /><Relationship Id="rId74" Type="http://schemas.openxmlformats.org/officeDocument/2006/relationships/hyperlink" Target="https://podminky.urs.cz/item/CS_URS_2024_02/220182002" TargetMode="External" /><Relationship Id="rId7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1251103" TargetMode="External" /><Relationship Id="rId2" Type="http://schemas.openxmlformats.org/officeDocument/2006/relationships/hyperlink" Target="https://podminky.urs.cz/item/CS_URS_2024_02/112101101" TargetMode="External" /><Relationship Id="rId3" Type="http://schemas.openxmlformats.org/officeDocument/2006/relationships/hyperlink" Target="https://podminky.urs.cz/item/CS_URS_2024_02/112101102" TargetMode="External" /><Relationship Id="rId4" Type="http://schemas.openxmlformats.org/officeDocument/2006/relationships/hyperlink" Target="https://podminky.urs.cz/item/CS_URS_2024_02/112101103" TargetMode="External" /><Relationship Id="rId5" Type="http://schemas.openxmlformats.org/officeDocument/2006/relationships/hyperlink" Target="https://podminky.urs.cz/item/CS_URS_2024_02/112251101" TargetMode="External" /><Relationship Id="rId6" Type="http://schemas.openxmlformats.org/officeDocument/2006/relationships/hyperlink" Target="https://podminky.urs.cz/item/CS_URS_2024_02/112251102" TargetMode="External" /><Relationship Id="rId7" Type="http://schemas.openxmlformats.org/officeDocument/2006/relationships/hyperlink" Target="https://podminky.urs.cz/item/CS_URS_2024_02/112251103" TargetMode="External" /><Relationship Id="rId8" Type="http://schemas.openxmlformats.org/officeDocument/2006/relationships/hyperlink" Target="https://podminky.urs.cz/item/CS_URS_2024_02/111209111" TargetMode="External" /><Relationship Id="rId9" Type="http://schemas.openxmlformats.org/officeDocument/2006/relationships/hyperlink" Target="https://podminky.urs.cz/item/CS_URS_2024_02/116951101" TargetMode="External" /><Relationship Id="rId10" Type="http://schemas.openxmlformats.org/officeDocument/2006/relationships/hyperlink" Target="https://podminky.urs.cz/item/CS_URS_2024_02/121151124" TargetMode="External" /><Relationship Id="rId11" Type="http://schemas.openxmlformats.org/officeDocument/2006/relationships/hyperlink" Target="https://podminky.urs.cz/item/CS_URS_2024_02/122251104" TargetMode="External" /><Relationship Id="rId12" Type="http://schemas.openxmlformats.org/officeDocument/2006/relationships/hyperlink" Target="https://podminky.urs.cz/item/CS_URS_2024_02/131251203" TargetMode="External" /><Relationship Id="rId13" Type="http://schemas.openxmlformats.org/officeDocument/2006/relationships/hyperlink" Target="https://podminky.urs.cz/item/CS_URS_2024_02/151101201" TargetMode="External" /><Relationship Id="rId14" Type="http://schemas.openxmlformats.org/officeDocument/2006/relationships/hyperlink" Target="https://podminky.urs.cz/item/CS_URS_2024_02/151101211" TargetMode="External" /><Relationship Id="rId15" Type="http://schemas.openxmlformats.org/officeDocument/2006/relationships/hyperlink" Target="https://podminky.urs.cz/item/CS_URS_2024_02/151101401" TargetMode="External" /><Relationship Id="rId16" Type="http://schemas.openxmlformats.org/officeDocument/2006/relationships/hyperlink" Target="https://podminky.urs.cz/item/CS_URS_2024_02/151101411" TargetMode="External" /><Relationship Id="rId17" Type="http://schemas.openxmlformats.org/officeDocument/2006/relationships/hyperlink" Target="https://podminky.urs.cz/item/CS_URS_2024_02/161151103" TargetMode="External" /><Relationship Id="rId18" Type="http://schemas.openxmlformats.org/officeDocument/2006/relationships/hyperlink" Target="https://podminky.urs.cz/item/CS_URS_2024_02/162351103" TargetMode="External" /><Relationship Id="rId19" Type="http://schemas.openxmlformats.org/officeDocument/2006/relationships/hyperlink" Target="https://podminky.urs.cz/item/CS_URS_2024_02/162651112" TargetMode="External" /><Relationship Id="rId20" Type="http://schemas.openxmlformats.org/officeDocument/2006/relationships/hyperlink" Target="https://podminky.urs.cz/item/CS_URS_2024_02/162201411" TargetMode="External" /><Relationship Id="rId21" Type="http://schemas.openxmlformats.org/officeDocument/2006/relationships/hyperlink" Target="https://podminky.urs.cz/item/CS_URS_2024_02/162201412" TargetMode="External" /><Relationship Id="rId22" Type="http://schemas.openxmlformats.org/officeDocument/2006/relationships/hyperlink" Target="https://podminky.urs.cz/item/CS_URS_2024_02/162201413" TargetMode="External" /><Relationship Id="rId23" Type="http://schemas.openxmlformats.org/officeDocument/2006/relationships/hyperlink" Target="https://podminky.urs.cz/item/CS_URS_2024_02/162201421" TargetMode="External" /><Relationship Id="rId24" Type="http://schemas.openxmlformats.org/officeDocument/2006/relationships/hyperlink" Target="https://podminky.urs.cz/item/CS_URS_2024_02/162201422" TargetMode="External" /><Relationship Id="rId25" Type="http://schemas.openxmlformats.org/officeDocument/2006/relationships/hyperlink" Target="https://podminky.urs.cz/item/CS_URS_2024_02/162201423" TargetMode="External" /><Relationship Id="rId26" Type="http://schemas.openxmlformats.org/officeDocument/2006/relationships/hyperlink" Target="https://podminky.urs.cz/item/CS_URS_2024_02/162301951" TargetMode="External" /><Relationship Id="rId27" Type="http://schemas.openxmlformats.org/officeDocument/2006/relationships/hyperlink" Target="https://podminky.urs.cz/item/CS_URS_2024_02/162301952" TargetMode="External" /><Relationship Id="rId28" Type="http://schemas.openxmlformats.org/officeDocument/2006/relationships/hyperlink" Target="https://podminky.urs.cz/item/CS_URS_2024_02/162301953" TargetMode="External" /><Relationship Id="rId29" Type="http://schemas.openxmlformats.org/officeDocument/2006/relationships/hyperlink" Target="https://podminky.urs.cz/item/CS_URS_2024_02/162301971" TargetMode="External" /><Relationship Id="rId30" Type="http://schemas.openxmlformats.org/officeDocument/2006/relationships/hyperlink" Target="https://podminky.urs.cz/item/CS_URS_2024_02/162301972" TargetMode="External" /><Relationship Id="rId31" Type="http://schemas.openxmlformats.org/officeDocument/2006/relationships/hyperlink" Target="https://podminky.urs.cz/item/CS_URS_2024_02/162301973" TargetMode="External" /><Relationship Id="rId32" Type="http://schemas.openxmlformats.org/officeDocument/2006/relationships/hyperlink" Target="https://podminky.urs.cz/item/CS_URS_2024_02/162201401" TargetMode="External" /><Relationship Id="rId33" Type="http://schemas.openxmlformats.org/officeDocument/2006/relationships/hyperlink" Target="https://podminky.urs.cz/item/CS_URS_2024_02/162201402" TargetMode="External" /><Relationship Id="rId34" Type="http://schemas.openxmlformats.org/officeDocument/2006/relationships/hyperlink" Target="https://podminky.urs.cz/item/CS_URS_2024_02/162201403" TargetMode="External" /><Relationship Id="rId35" Type="http://schemas.openxmlformats.org/officeDocument/2006/relationships/hyperlink" Target="https://podminky.urs.cz/item/CS_URS_2024_02/162301501" TargetMode="External" /><Relationship Id="rId36" Type="http://schemas.openxmlformats.org/officeDocument/2006/relationships/hyperlink" Target="https://podminky.urs.cz/item/CS_URS_2024_02/167151111" TargetMode="External" /><Relationship Id="rId37" Type="http://schemas.openxmlformats.org/officeDocument/2006/relationships/hyperlink" Target="https://podminky.urs.cz/item/CS_URS_2024_02/171151103" TargetMode="External" /><Relationship Id="rId38" Type="http://schemas.openxmlformats.org/officeDocument/2006/relationships/hyperlink" Target="https://podminky.urs.cz/item/CS_URS_2024_02/171151101" TargetMode="External" /><Relationship Id="rId39" Type="http://schemas.openxmlformats.org/officeDocument/2006/relationships/hyperlink" Target="https://podminky.urs.cz/item/CS_URS_2024_02/171251201" TargetMode="External" /><Relationship Id="rId40" Type="http://schemas.openxmlformats.org/officeDocument/2006/relationships/hyperlink" Target="https://podminky.urs.cz/item/CS_URS_2024_02/174151101" TargetMode="External" /><Relationship Id="rId41" Type="http://schemas.openxmlformats.org/officeDocument/2006/relationships/hyperlink" Target="https://podminky.urs.cz/item/CS_URS_2024_02/174251201" TargetMode="External" /><Relationship Id="rId42" Type="http://schemas.openxmlformats.org/officeDocument/2006/relationships/hyperlink" Target="https://podminky.urs.cz/item/CS_URS_2024_02/181351104" TargetMode="External" /><Relationship Id="rId43" Type="http://schemas.openxmlformats.org/officeDocument/2006/relationships/hyperlink" Target="https://podminky.urs.cz/item/CS_URS_2024_02/181951112" TargetMode="External" /><Relationship Id="rId44" Type="http://schemas.openxmlformats.org/officeDocument/2006/relationships/hyperlink" Target="https://podminky.urs.cz/item/CS_URS_2024_02/182151111" TargetMode="External" /><Relationship Id="rId45" Type="http://schemas.openxmlformats.org/officeDocument/2006/relationships/hyperlink" Target="https://podminky.urs.cz/item/CS_URS_2024_02/182251101" TargetMode="External" /><Relationship Id="rId46" Type="http://schemas.openxmlformats.org/officeDocument/2006/relationships/hyperlink" Target="https://podminky.urs.cz/item/CS_URS_2024_02/182351133" TargetMode="External" /><Relationship Id="rId47" Type="http://schemas.openxmlformats.org/officeDocument/2006/relationships/hyperlink" Target="https://podminky.urs.cz/item/CS_URS_2024_02/181411121" TargetMode="External" /><Relationship Id="rId48" Type="http://schemas.openxmlformats.org/officeDocument/2006/relationships/hyperlink" Target="https://podminky.urs.cz/item/CS_URS_2024_02/181411122" TargetMode="External" /><Relationship Id="rId49" Type="http://schemas.openxmlformats.org/officeDocument/2006/relationships/hyperlink" Target="https://podminky.urs.cz/item/CS_URS_2024_02/185851121" TargetMode="External" /><Relationship Id="rId50" Type="http://schemas.openxmlformats.org/officeDocument/2006/relationships/hyperlink" Target="https://podminky.urs.cz/item/CS_URS_2024_02/185804312" TargetMode="External" /><Relationship Id="rId51" Type="http://schemas.openxmlformats.org/officeDocument/2006/relationships/hyperlink" Target="https://podminky.urs.cz/item/CS_URS_2024_02/113107213" TargetMode="External" /><Relationship Id="rId52" Type="http://schemas.openxmlformats.org/officeDocument/2006/relationships/hyperlink" Target="https://podminky.urs.cz/item/CS_URS_2024_02/113107312" TargetMode="External" /><Relationship Id="rId53" Type="http://schemas.openxmlformats.org/officeDocument/2006/relationships/hyperlink" Target="https://podminky.urs.cz/item/CS_URS_2024_02/113107342" TargetMode="External" /><Relationship Id="rId54" Type="http://schemas.openxmlformats.org/officeDocument/2006/relationships/hyperlink" Target="https://podminky.urs.cz/item/CS_URS_2024_02/275354111" TargetMode="External" /><Relationship Id="rId55" Type="http://schemas.openxmlformats.org/officeDocument/2006/relationships/hyperlink" Target="https://podminky.urs.cz/item/CS_URS_2024_02/275354211" TargetMode="External" /><Relationship Id="rId56" Type="http://schemas.openxmlformats.org/officeDocument/2006/relationships/hyperlink" Target="https://podminky.urs.cz/item/CS_URS_2024_02/274311127" TargetMode="External" /><Relationship Id="rId57" Type="http://schemas.openxmlformats.org/officeDocument/2006/relationships/hyperlink" Target="https://podminky.urs.cz/item/CS_URS_2024_02/564851111" TargetMode="External" /><Relationship Id="rId58" Type="http://schemas.openxmlformats.org/officeDocument/2006/relationships/hyperlink" Target="https://podminky.urs.cz/item/CS_URS_2024_02/564861111" TargetMode="External" /><Relationship Id="rId59" Type="http://schemas.openxmlformats.org/officeDocument/2006/relationships/hyperlink" Target="https://podminky.urs.cz/item/CS_URS_2024_02/574381112" TargetMode="External" /><Relationship Id="rId60" Type="http://schemas.openxmlformats.org/officeDocument/2006/relationships/hyperlink" Target="https://podminky.urs.cz/item/CS_URS_2024_02/573411104" TargetMode="External" /><Relationship Id="rId61" Type="http://schemas.openxmlformats.org/officeDocument/2006/relationships/hyperlink" Target="https://podminky.urs.cz/item/CS_URS_2024_02/573411105" TargetMode="External" /><Relationship Id="rId62" Type="http://schemas.openxmlformats.org/officeDocument/2006/relationships/hyperlink" Target="https://podminky.urs.cz/item/CS_URS_2024_02/569751111" TargetMode="External" /><Relationship Id="rId63" Type="http://schemas.openxmlformats.org/officeDocument/2006/relationships/hyperlink" Target="https://podminky.urs.cz/item/CS_URS_2024_02/599141111" TargetMode="External" /><Relationship Id="rId64" Type="http://schemas.openxmlformats.org/officeDocument/2006/relationships/hyperlink" Target="https://podminky.urs.cz/item/CS_URS_2024_02/919521015" TargetMode="External" /><Relationship Id="rId65" Type="http://schemas.openxmlformats.org/officeDocument/2006/relationships/hyperlink" Target="https://podminky.urs.cz/item/CS_URS_2024_02/919535556" TargetMode="External" /><Relationship Id="rId66" Type="http://schemas.openxmlformats.org/officeDocument/2006/relationships/hyperlink" Target="https://podminky.urs.cz/item/CS_URS_2024_02/919735113" TargetMode="External" /><Relationship Id="rId67" Type="http://schemas.openxmlformats.org/officeDocument/2006/relationships/hyperlink" Target="https://podminky.urs.cz/item/CS_URS_2024_02/938902206" TargetMode="External" /><Relationship Id="rId68" Type="http://schemas.openxmlformats.org/officeDocument/2006/relationships/hyperlink" Target="https://podminky.urs.cz/item/CS_URS_2024_02/931992111" TargetMode="External" /><Relationship Id="rId69" Type="http://schemas.openxmlformats.org/officeDocument/2006/relationships/hyperlink" Target="https://podminky.urs.cz/item/CS_URS_2024_02/997002511" TargetMode="External" /><Relationship Id="rId70" Type="http://schemas.openxmlformats.org/officeDocument/2006/relationships/hyperlink" Target="https://podminky.urs.cz/item/CS_URS_2024_02/997002519" TargetMode="External" /><Relationship Id="rId71" Type="http://schemas.openxmlformats.org/officeDocument/2006/relationships/hyperlink" Target="https://podminky.urs.cz/item/CS_URS_2024_02/997002611" TargetMode="External" /><Relationship Id="rId72" Type="http://schemas.openxmlformats.org/officeDocument/2006/relationships/hyperlink" Target="https://podminky.urs.cz/item/CS_URS_2024_02/997221875" TargetMode="External" /><Relationship Id="rId73" Type="http://schemas.openxmlformats.org/officeDocument/2006/relationships/hyperlink" Target="https://podminky.urs.cz/item/CS_URS_2024_02/998225111" TargetMode="External" /><Relationship Id="rId74" Type="http://schemas.openxmlformats.org/officeDocument/2006/relationships/hyperlink" Target="https://podminky.urs.cz/item/CS_URS_2024_02/998225191" TargetMode="External" /><Relationship Id="rId7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1251103" TargetMode="External" /><Relationship Id="rId2" Type="http://schemas.openxmlformats.org/officeDocument/2006/relationships/hyperlink" Target="https://podminky.urs.cz/item/CS_URS_2024_02/112101101" TargetMode="External" /><Relationship Id="rId3" Type="http://schemas.openxmlformats.org/officeDocument/2006/relationships/hyperlink" Target="https://podminky.urs.cz/item/CS_URS_2024_02/112101102" TargetMode="External" /><Relationship Id="rId4" Type="http://schemas.openxmlformats.org/officeDocument/2006/relationships/hyperlink" Target="https://podminky.urs.cz/item/CS_URS_2024_02/112101103" TargetMode="External" /><Relationship Id="rId5" Type="http://schemas.openxmlformats.org/officeDocument/2006/relationships/hyperlink" Target="https://podminky.urs.cz/item/CS_URS_2024_02/112251101" TargetMode="External" /><Relationship Id="rId6" Type="http://schemas.openxmlformats.org/officeDocument/2006/relationships/hyperlink" Target="https://podminky.urs.cz/item/CS_URS_2024_02/112251102" TargetMode="External" /><Relationship Id="rId7" Type="http://schemas.openxmlformats.org/officeDocument/2006/relationships/hyperlink" Target="https://podminky.urs.cz/item/CS_URS_2024_02/112251103" TargetMode="External" /><Relationship Id="rId8" Type="http://schemas.openxmlformats.org/officeDocument/2006/relationships/hyperlink" Target="https://podminky.urs.cz/item/CS_URS_2024_02/111209111" TargetMode="External" /><Relationship Id="rId9" Type="http://schemas.openxmlformats.org/officeDocument/2006/relationships/hyperlink" Target="https://podminky.urs.cz/item/CS_URS_2024_02/116951101" TargetMode="External" /><Relationship Id="rId10" Type="http://schemas.openxmlformats.org/officeDocument/2006/relationships/hyperlink" Target="https://podminky.urs.cz/item/CS_URS_2024_02/121151124" TargetMode="External" /><Relationship Id="rId11" Type="http://schemas.openxmlformats.org/officeDocument/2006/relationships/hyperlink" Target="https://podminky.urs.cz/item/CS_URS_2024_02/122251106" TargetMode="External" /><Relationship Id="rId12" Type="http://schemas.openxmlformats.org/officeDocument/2006/relationships/hyperlink" Target="https://podminky.urs.cz/item/CS_URS_2024_02/129951114" TargetMode="External" /><Relationship Id="rId13" Type="http://schemas.openxmlformats.org/officeDocument/2006/relationships/hyperlink" Target="https://podminky.urs.cz/item/CS_URS_2024_02/151101201" TargetMode="External" /><Relationship Id="rId14" Type="http://schemas.openxmlformats.org/officeDocument/2006/relationships/hyperlink" Target="https://podminky.urs.cz/item/CS_URS_2024_02/151101211" TargetMode="External" /><Relationship Id="rId15" Type="http://schemas.openxmlformats.org/officeDocument/2006/relationships/hyperlink" Target="https://podminky.urs.cz/item/CS_URS_2024_02/151101401" TargetMode="External" /><Relationship Id="rId16" Type="http://schemas.openxmlformats.org/officeDocument/2006/relationships/hyperlink" Target="https://podminky.urs.cz/item/CS_URS_2024_02/151101411" TargetMode="External" /><Relationship Id="rId17" Type="http://schemas.openxmlformats.org/officeDocument/2006/relationships/hyperlink" Target="https://podminky.urs.cz/item/CS_URS_2024_02/161151103" TargetMode="External" /><Relationship Id="rId18" Type="http://schemas.openxmlformats.org/officeDocument/2006/relationships/hyperlink" Target="https://podminky.urs.cz/item/CS_URS_2024_02/162351103" TargetMode="External" /><Relationship Id="rId19" Type="http://schemas.openxmlformats.org/officeDocument/2006/relationships/hyperlink" Target="https://podminky.urs.cz/item/CS_URS_2024_02/162651112" TargetMode="External" /><Relationship Id="rId20" Type="http://schemas.openxmlformats.org/officeDocument/2006/relationships/hyperlink" Target="https://podminky.urs.cz/item/CS_URS_2024_02/162201411" TargetMode="External" /><Relationship Id="rId21" Type="http://schemas.openxmlformats.org/officeDocument/2006/relationships/hyperlink" Target="https://podminky.urs.cz/item/CS_URS_2024_02/162201412" TargetMode="External" /><Relationship Id="rId22" Type="http://schemas.openxmlformats.org/officeDocument/2006/relationships/hyperlink" Target="https://podminky.urs.cz/item/CS_URS_2024_02/162201413" TargetMode="External" /><Relationship Id="rId23" Type="http://schemas.openxmlformats.org/officeDocument/2006/relationships/hyperlink" Target="https://podminky.urs.cz/item/CS_URS_2024_02/162201421" TargetMode="External" /><Relationship Id="rId24" Type="http://schemas.openxmlformats.org/officeDocument/2006/relationships/hyperlink" Target="https://podminky.urs.cz/item/CS_URS_2024_02/162201422" TargetMode="External" /><Relationship Id="rId25" Type="http://schemas.openxmlformats.org/officeDocument/2006/relationships/hyperlink" Target="https://podminky.urs.cz/item/CS_URS_2024_02/162201423" TargetMode="External" /><Relationship Id="rId26" Type="http://schemas.openxmlformats.org/officeDocument/2006/relationships/hyperlink" Target="https://podminky.urs.cz/item/CS_URS_2024_02/162301951" TargetMode="External" /><Relationship Id="rId27" Type="http://schemas.openxmlformats.org/officeDocument/2006/relationships/hyperlink" Target="https://podminky.urs.cz/item/CS_URS_2024_02/162301952" TargetMode="External" /><Relationship Id="rId28" Type="http://schemas.openxmlformats.org/officeDocument/2006/relationships/hyperlink" Target="https://podminky.urs.cz/item/CS_URS_2024_02/162301953" TargetMode="External" /><Relationship Id="rId29" Type="http://schemas.openxmlformats.org/officeDocument/2006/relationships/hyperlink" Target="https://podminky.urs.cz/item/CS_URS_2024_02/162301971" TargetMode="External" /><Relationship Id="rId30" Type="http://schemas.openxmlformats.org/officeDocument/2006/relationships/hyperlink" Target="https://podminky.urs.cz/item/CS_URS_2024_02/162301972" TargetMode="External" /><Relationship Id="rId31" Type="http://schemas.openxmlformats.org/officeDocument/2006/relationships/hyperlink" Target="https://podminky.urs.cz/item/CS_URS_2024_02/162301973" TargetMode="External" /><Relationship Id="rId32" Type="http://schemas.openxmlformats.org/officeDocument/2006/relationships/hyperlink" Target="https://podminky.urs.cz/item/CS_URS_2024_02/162201401" TargetMode="External" /><Relationship Id="rId33" Type="http://schemas.openxmlformats.org/officeDocument/2006/relationships/hyperlink" Target="https://podminky.urs.cz/item/CS_URS_2024_02/162201402" TargetMode="External" /><Relationship Id="rId34" Type="http://schemas.openxmlformats.org/officeDocument/2006/relationships/hyperlink" Target="https://podminky.urs.cz/item/CS_URS_2024_02/162201403" TargetMode="External" /><Relationship Id="rId35" Type="http://schemas.openxmlformats.org/officeDocument/2006/relationships/hyperlink" Target="https://podminky.urs.cz/item/CS_URS_2024_02/162301501" TargetMode="External" /><Relationship Id="rId36" Type="http://schemas.openxmlformats.org/officeDocument/2006/relationships/hyperlink" Target="https://podminky.urs.cz/item/CS_URS_2024_02/167151111" TargetMode="External" /><Relationship Id="rId37" Type="http://schemas.openxmlformats.org/officeDocument/2006/relationships/hyperlink" Target="https://podminky.urs.cz/item/CS_URS_2024_02/171151103" TargetMode="External" /><Relationship Id="rId38" Type="http://schemas.openxmlformats.org/officeDocument/2006/relationships/hyperlink" Target="https://podminky.urs.cz/item/CS_URS_2024_02/171151101" TargetMode="External" /><Relationship Id="rId39" Type="http://schemas.openxmlformats.org/officeDocument/2006/relationships/hyperlink" Target="https://podminky.urs.cz/item/CS_URS_2024_02/171251201" TargetMode="External" /><Relationship Id="rId40" Type="http://schemas.openxmlformats.org/officeDocument/2006/relationships/hyperlink" Target="https://podminky.urs.cz/item/CS_URS_2024_02/174251201" TargetMode="External" /><Relationship Id="rId41" Type="http://schemas.openxmlformats.org/officeDocument/2006/relationships/hyperlink" Target="https://podminky.urs.cz/item/CS_URS_2024_02/182351134" TargetMode="External" /><Relationship Id="rId42" Type="http://schemas.openxmlformats.org/officeDocument/2006/relationships/hyperlink" Target="https://podminky.urs.cz/item/CS_URS_2024_02/181951112" TargetMode="External" /><Relationship Id="rId43" Type="http://schemas.openxmlformats.org/officeDocument/2006/relationships/hyperlink" Target="https://podminky.urs.cz/item/CS_URS_2024_02/182151111" TargetMode="External" /><Relationship Id="rId44" Type="http://schemas.openxmlformats.org/officeDocument/2006/relationships/hyperlink" Target="https://podminky.urs.cz/item/CS_URS_2024_02/182251101" TargetMode="External" /><Relationship Id="rId45" Type="http://schemas.openxmlformats.org/officeDocument/2006/relationships/hyperlink" Target="https://podminky.urs.cz/item/CS_URS_2024_02/181451122" TargetMode="External" /><Relationship Id="rId46" Type="http://schemas.openxmlformats.org/officeDocument/2006/relationships/hyperlink" Target="https://podminky.urs.cz/item/CS_URS_2024_02/185851121" TargetMode="External" /><Relationship Id="rId47" Type="http://schemas.openxmlformats.org/officeDocument/2006/relationships/hyperlink" Target="https://podminky.urs.cz/item/CS_URS_2024_02/185804312" TargetMode="External" /><Relationship Id="rId48" Type="http://schemas.openxmlformats.org/officeDocument/2006/relationships/hyperlink" Target="https://podminky.urs.cz/item/CS_URS_2024_02/113107213" TargetMode="External" /><Relationship Id="rId49" Type="http://schemas.openxmlformats.org/officeDocument/2006/relationships/hyperlink" Target="https://podminky.urs.cz/item/CS_URS_2024_02/213141112" TargetMode="External" /><Relationship Id="rId50" Type="http://schemas.openxmlformats.org/officeDocument/2006/relationships/hyperlink" Target="https://podminky.urs.cz/item/CS_URS_2024_02/564851111" TargetMode="External" /><Relationship Id="rId51" Type="http://schemas.openxmlformats.org/officeDocument/2006/relationships/hyperlink" Target="https://podminky.urs.cz/item/CS_URS_2024_02/564861111" TargetMode="External" /><Relationship Id="rId52" Type="http://schemas.openxmlformats.org/officeDocument/2006/relationships/hyperlink" Target="https://podminky.urs.cz/item/CS_URS_2024_02/574381112" TargetMode="External" /><Relationship Id="rId53" Type="http://schemas.openxmlformats.org/officeDocument/2006/relationships/hyperlink" Target="https://podminky.urs.cz/item/CS_URS_2024_02/573411104" TargetMode="External" /><Relationship Id="rId54" Type="http://schemas.openxmlformats.org/officeDocument/2006/relationships/hyperlink" Target="https://podminky.urs.cz/item/CS_URS_2024_02/573411105" TargetMode="External" /><Relationship Id="rId55" Type="http://schemas.openxmlformats.org/officeDocument/2006/relationships/hyperlink" Target="https://podminky.urs.cz/item/CS_URS_2024_02/569751111" TargetMode="External" /><Relationship Id="rId56" Type="http://schemas.openxmlformats.org/officeDocument/2006/relationships/hyperlink" Target="https://podminky.urs.cz/item/CS_URS_2024_02/997231111" TargetMode="External" /><Relationship Id="rId57" Type="http://schemas.openxmlformats.org/officeDocument/2006/relationships/hyperlink" Target="https://podminky.urs.cz/item/CS_URS_2024_02/997231119" TargetMode="External" /><Relationship Id="rId58" Type="http://schemas.openxmlformats.org/officeDocument/2006/relationships/hyperlink" Target="https://podminky.urs.cz/item/CS_URS_2024_02/997231511" TargetMode="External" /><Relationship Id="rId59" Type="http://schemas.openxmlformats.org/officeDocument/2006/relationships/hyperlink" Target="https://podminky.urs.cz/item/CS_URS_2024_02/998225111" TargetMode="External" /><Relationship Id="rId60" Type="http://schemas.openxmlformats.org/officeDocument/2006/relationships/hyperlink" Target="https://podminky.urs.cz/item/CS_URS_2024_02/998225191" TargetMode="External" /><Relationship Id="rId6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83101115" TargetMode="External" /><Relationship Id="rId2" Type="http://schemas.openxmlformats.org/officeDocument/2006/relationships/hyperlink" Target="https://podminky.urs.cz/item/CS_URS_2024_02/184102115" TargetMode="External" /><Relationship Id="rId3" Type="http://schemas.openxmlformats.org/officeDocument/2006/relationships/hyperlink" Target="https://podminky.urs.cz/item/CS_URS_2024_02/184501121" TargetMode="External" /><Relationship Id="rId4" Type="http://schemas.openxmlformats.org/officeDocument/2006/relationships/hyperlink" Target="https://podminky.urs.cz/item/CS_URS_2024_02/184215132" TargetMode="External" /><Relationship Id="rId5" Type="http://schemas.openxmlformats.org/officeDocument/2006/relationships/hyperlink" Target="https://podminky.urs.cz/item/CS_URS_2024_02/184911421" TargetMode="External" /><Relationship Id="rId6" Type="http://schemas.openxmlformats.org/officeDocument/2006/relationships/hyperlink" Target="https://podminky.urs.cz/item/CS_URS_2024_02/185802112" TargetMode="External" /><Relationship Id="rId7" Type="http://schemas.openxmlformats.org/officeDocument/2006/relationships/hyperlink" Target="https://podminky.urs.cz/item/CS_URS_2024_02/185851121" TargetMode="External" /><Relationship Id="rId8" Type="http://schemas.openxmlformats.org/officeDocument/2006/relationships/hyperlink" Target="https://podminky.urs.cz/item/CS_URS_2024_02/184813121" TargetMode="External" /><Relationship Id="rId9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012103000" TargetMode="External" /><Relationship Id="rId2" Type="http://schemas.openxmlformats.org/officeDocument/2006/relationships/hyperlink" Target="https://podminky.urs.cz/item/CS_URS_2024_02/012203000" TargetMode="External" /><Relationship Id="rId3" Type="http://schemas.openxmlformats.org/officeDocument/2006/relationships/hyperlink" Target="https://podminky.urs.cz/item/CS_URS_2024_02/012303000" TargetMode="External" /><Relationship Id="rId4" Type="http://schemas.openxmlformats.org/officeDocument/2006/relationships/hyperlink" Target="https://podminky.urs.cz/item/CS_URS_2024_02/013254000" TargetMode="External" /><Relationship Id="rId5" Type="http://schemas.openxmlformats.org/officeDocument/2006/relationships/hyperlink" Target="https://podminky.urs.cz/item/CS_URS_2024_02/030001000" TargetMode="External" /><Relationship Id="rId6" Type="http://schemas.openxmlformats.org/officeDocument/2006/relationships/hyperlink" Target="https://podminky.urs.cz/item/CS_URS_2024_02/043134000" TargetMode="External" /><Relationship Id="rId7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33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33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PRV2024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 xml:space="preserve">Polní cesty  C1, C4 a C5 v katastrálním území Kosmo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Kosmo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12. 8. 2024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Státní pozemkový úřad, Pobočka Prachatice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32</v>
      </c>
      <c r="AJ49" s="39"/>
      <c r="AK49" s="39"/>
      <c r="AL49" s="39"/>
      <c r="AM49" s="72" t="str">
        <f>IF(E17="","",E17)</f>
        <v>Ing. Petr Kaplan</v>
      </c>
      <c r="AN49" s="63"/>
      <c r="AO49" s="63"/>
      <c r="AP49" s="63"/>
      <c r="AQ49" s="39"/>
      <c r="AR49" s="43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30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35</v>
      </c>
      <c r="AJ50" s="39"/>
      <c r="AK50" s="39"/>
      <c r="AL50" s="39"/>
      <c r="AM50" s="72" t="str">
        <f>IF(E20="","",E20)</f>
        <v>Ing. Petr Kaplan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3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ROUND(SUM(AG55:AG59),2)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ROUND(SUM(AS55:AS59),2)</f>
        <v>0</v>
      </c>
      <c r="AT54" s="105">
        <f>ROUND(SUM(AV54:AW54),2)</f>
        <v>0</v>
      </c>
      <c r="AU54" s="106">
        <f>ROUND(SUM(AU55:AU59),5)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ROUND(SUM(AZ55:AZ59),2)</f>
        <v>0</v>
      </c>
      <c r="BA54" s="105">
        <f>ROUND(SUM(BA55:BA59),2)</f>
        <v>0</v>
      </c>
      <c r="BB54" s="105">
        <f>ROUND(SUM(BB55:BB59),2)</f>
        <v>0</v>
      </c>
      <c r="BC54" s="105">
        <f>ROUND(SUM(BC55:BC59),2)</f>
        <v>0</v>
      </c>
      <c r="BD54" s="107">
        <f>ROUND(SUM(BD55:BD59),2)</f>
        <v>0</v>
      </c>
      <c r="BE54" s="6"/>
      <c r="BS54" s="108" t="s">
        <v>71</v>
      </c>
      <c r="BT54" s="108" t="s">
        <v>72</v>
      </c>
      <c r="BU54" s="109" t="s">
        <v>73</v>
      </c>
      <c r="BV54" s="108" t="s">
        <v>74</v>
      </c>
      <c r="BW54" s="108" t="s">
        <v>5</v>
      </c>
      <c r="BX54" s="108" t="s">
        <v>75</v>
      </c>
      <c r="CL54" s="108" t="s">
        <v>19</v>
      </c>
    </row>
    <row r="55" s="7" customFormat="1" ht="16.5" customHeight="1">
      <c r="A55" s="110" t="s">
        <v>76</v>
      </c>
      <c r="B55" s="111"/>
      <c r="C55" s="112"/>
      <c r="D55" s="113" t="s">
        <v>77</v>
      </c>
      <c r="E55" s="113"/>
      <c r="F55" s="113"/>
      <c r="G55" s="113"/>
      <c r="H55" s="113"/>
      <c r="I55" s="114"/>
      <c r="J55" s="113" t="s">
        <v>78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'SO 01 - Polní cesta C1'!J30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79</v>
      </c>
      <c r="AR55" s="117"/>
      <c r="AS55" s="118">
        <v>0</v>
      </c>
      <c r="AT55" s="119">
        <f>ROUND(SUM(AV55:AW55),2)</f>
        <v>0</v>
      </c>
      <c r="AU55" s="120">
        <f>'SO 01 - Polní cesta C1'!P90</f>
        <v>0</v>
      </c>
      <c r="AV55" s="119">
        <f>'SO 01 - Polní cesta C1'!J33</f>
        <v>0</v>
      </c>
      <c r="AW55" s="119">
        <f>'SO 01 - Polní cesta C1'!J34</f>
        <v>0</v>
      </c>
      <c r="AX55" s="119">
        <f>'SO 01 - Polní cesta C1'!J35</f>
        <v>0</v>
      </c>
      <c r="AY55" s="119">
        <f>'SO 01 - Polní cesta C1'!J36</f>
        <v>0</v>
      </c>
      <c r="AZ55" s="119">
        <f>'SO 01 - Polní cesta C1'!F33</f>
        <v>0</v>
      </c>
      <c r="BA55" s="119">
        <f>'SO 01 - Polní cesta C1'!F34</f>
        <v>0</v>
      </c>
      <c r="BB55" s="119">
        <f>'SO 01 - Polní cesta C1'!F35</f>
        <v>0</v>
      </c>
      <c r="BC55" s="119">
        <f>'SO 01 - Polní cesta C1'!F36</f>
        <v>0</v>
      </c>
      <c r="BD55" s="121">
        <f>'SO 01 - Polní cesta C1'!F37</f>
        <v>0</v>
      </c>
      <c r="BE55" s="7"/>
      <c r="BT55" s="122" t="s">
        <v>80</v>
      </c>
      <c r="BV55" s="122" t="s">
        <v>74</v>
      </c>
      <c r="BW55" s="122" t="s">
        <v>81</v>
      </c>
      <c r="BX55" s="122" t="s">
        <v>5</v>
      </c>
      <c r="CL55" s="122" t="s">
        <v>19</v>
      </c>
      <c r="CM55" s="122" t="s">
        <v>82</v>
      </c>
    </row>
    <row r="56" s="7" customFormat="1" ht="16.5" customHeight="1">
      <c r="A56" s="110" t="s">
        <v>76</v>
      </c>
      <c r="B56" s="111"/>
      <c r="C56" s="112"/>
      <c r="D56" s="113" t="s">
        <v>83</v>
      </c>
      <c r="E56" s="113"/>
      <c r="F56" s="113"/>
      <c r="G56" s="113"/>
      <c r="H56" s="113"/>
      <c r="I56" s="114"/>
      <c r="J56" s="113" t="s">
        <v>84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'SO 02 - Polní cesta C4'!J30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79</v>
      </c>
      <c r="AR56" s="117"/>
      <c r="AS56" s="118">
        <v>0</v>
      </c>
      <c r="AT56" s="119">
        <f>ROUND(SUM(AV56:AW56),2)</f>
        <v>0</v>
      </c>
      <c r="AU56" s="120">
        <f>'SO 02 - Polní cesta C4'!P88</f>
        <v>0</v>
      </c>
      <c r="AV56" s="119">
        <f>'SO 02 - Polní cesta C4'!J33</f>
        <v>0</v>
      </c>
      <c r="AW56" s="119">
        <f>'SO 02 - Polní cesta C4'!J34</f>
        <v>0</v>
      </c>
      <c r="AX56" s="119">
        <f>'SO 02 - Polní cesta C4'!J35</f>
        <v>0</v>
      </c>
      <c r="AY56" s="119">
        <f>'SO 02 - Polní cesta C4'!J36</f>
        <v>0</v>
      </c>
      <c r="AZ56" s="119">
        <f>'SO 02 - Polní cesta C4'!F33</f>
        <v>0</v>
      </c>
      <c r="BA56" s="119">
        <f>'SO 02 - Polní cesta C4'!F34</f>
        <v>0</v>
      </c>
      <c r="BB56" s="119">
        <f>'SO 02 - Polní cesta C4'!F35</f>
        <v>0</v>
      </c>
      <c r="BC56" s="119">
        <f>'SO 02 - Polní cesta C4'!F36</f>
        <v>0</v>
      </c>
      <c r="BD56" s="121">
        <f>'SO 02 - Polní cesta C4'!F37</f>
        <v>0</v>
      </c>
      <c r="BE56" s="7"/>
      <c r="BT56" s="122" t="s">
        <v>80</v>
      </c>
      <c r="BV56" s="122" t="s">
        <v>74</v>
      </c>
      <c r="BW56" s="122" t="s">
        <v>85</v>
      </c>
      <c r="BX56" s="122" t="s">
        <v>5</v>
      </c>
      <c r="CL56" s="122" t="s">
        <v>19</v>
      </c>
      <c r="CM56" s="122" t="s">
        <v>82</v>
      </c>
    </row>
    <row r="57" s="7" customFormat="1" ht="16.5" customHeight="1">
      <c r="A57" s="110" t="s">
        <v>76</v>
      </c>
      <c r="B57" s="111"/>
      <c r="C57" s="112"/>
      <c r="D57" s="113" t="s">
        <v>86</v>
      </c>
      <c r="E57" s="113"/>
      <c r="F57" s="113"/>
      <c r="G57" s="113"/>
      <c r="H57" s="113"/>
      <c r="I57" s="114"/>
      <c r="J57" s="113" t="s">
        <v>87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5">
        <f>'SO 03 - Polní cesta C5'!J30</f>
        <v>0</v>
      </c>
      <c r="AH57" s="114"/>
      <c r="AI57" s="114"/>
      <c r="AJ57" s="114"/>
      <c r="AK57" s="114"/>
      <c r="AL57" s="114"/>
      <c r="AM57" s="114"/>
      <c r="AN57" s="115">
        <f>SUM(AG57,AT57)</f>
        <v>0</v>
      </c>
      <c r="AO57" s="114"/>
      <c r="AP57" s="114"/>
      <c r="AQ57" s="116" t="s">
        <v>79</v>
      </c>
      <c r="AR57" s="117"/>
      <c r="AS57" s="118">
        <v>0</v>
      </c>
      <c r="AT57" s="119">
        <f>ROUND(SUM(AV57:AW57),2)</f>
        <v>0</v>
      </c>
      <c r="AU57" s="120">
        <f>'SO 03 - Polní cesta C5'!P86</f>
        <v>0</v>
      </c>
      <c r="AV57" s="119">
        <f>'SO 03 - Polní cesta C5'!J33</f>
        <v>0</v>
      </c>
      <c r="AW57" s="119">
        <f>'SO 03 - Polní cesta C5'!J34</f>
        <v>0</v>
      </c>
      <c r="AX57" s="119">
        <f>'SO 03 - Polní cesta C5'!J35</f>
        <v>0</v>
      </c>
      <c r="AY57" s="119">
        <f>'SO 03 - Polní cesta C5'!J36</f>
        <v>0</v>
      </c>
      <c r="AZ57" s="119">
        <f>'SO 03 - Polní cesta C5'!F33</f>
        <v>0</v>
      </c>
      <c r="BA57" s="119">
        <f>'SO 03 - Polní cesta C5'!F34</f>
        <v>0</v>
      </c>
      <c r="BB57" s="119">
        <f>'SO 03 - Polní cesta C5'!F35</f>
        <v>0</v>
      </c>
      <c r="BC57" s="119">
        <f>'SO 03 - Polní cesta C5'!F36</f>
        <v>0</v>
      </c>
      <c r="BD57" s="121">
        <f>'SO 03 - Polní cesta C5'!F37</f>
        <v>0</v>
      </c>
      <c r="BE57" s="7"/>
      <c r="BT57" s="122" t="s">
        <v>80</v>
      </c>
      <c r="BV57" s="122" t="s">
        <v>74</v>
      </c>
      <c r="BW57" s="122" t="s">
        <v>88</v>
      </c>
      <c r="BX57" s="122" t="s">
        <v>5</v>
      </c>
      <c r="CL57" s="122" t="s">
        <v>19</v>
      </c>
      <c r="CM57" s="122" t="s">
        <v>82</v>
      </c>
    </row>
    <row r="58" s="7" customFormat="1" ht="16.5" customHeight="1">
      <c r="A58" s="110" t="s">
        <v>76</v>
      </c>
      <c r="B58" s="111"/>
      <c r="C58" s="112"/>
      <c r="D58" s="113" t="s">
        <v>89</v>
      </c>
      <c r="E58" s="113"/>
      <c r="F58" s="113"/>
      <c r="G58" s="113"/>
      <c r="H58" s="113"/>
      <c r="I58" s="114"/>
      <c r="J58" s="113" t="s">
        <v>90</v>
      </c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5">
        <f>'SO 04 - Náhradní výsadba'!J30</f>
        <v>0</v>
      </c>
      <c r="AH58" s="114"/>
      <c r="AI58" s="114"/>
      <c r="AJ58" s="114"/>
      <c r="AK58" s="114"/>
      <c r="AL58" s="114"/>
      <c r="AM58" s="114"/>
      <c r="AN58" s="115">
        <f>SUM(AG58,AT58)</f>
        <v>0</v>
      </c>
      <c r="AO58" s="114"/>
      <c r="AP58" s="114"/>
      <c r="AQ58" s="116" t="s">
        <v>79</v>
      </c>
      <c r="AR58" s="117"/>
      <c r="AS58" s="118">
        <v>0</v>
      </c>
      <c r="AT58" s="119">
        <f>ROUND(SUM(AV58:AW58),2)</f>
        <v>0</v>
      </c>
      <c r="AU58" s="120">
        <f>'SO 04 - Náhradní výsadba'!P82</f>
        <v>0</v>
      </c>
      <c r="AV58" s="119">
        <f>'SO 04 - Náhradní výsadba'!J33</f>
        <v>0</v>
      </c>
      <c r="AW58" s="119">
        <f>'SO 04 - Náhradní výsadba'!J34</f>
        <v>0</v>
      </c>
      <c r="AX58" s="119">
        <f>'SO 04 - Náhradní výsadba'!J35</f>
        <v>0</v>
      </c>
      <c r="AY58" s="119">
        <f>'SO 04 - Náhradní výsadba'!J36</f>
        <v>0</v>
      </c>
      <c r="AZ58" s="119">
        <f>'SO 04 - Náhradní výsadba'!F33</f>
        <v>0</v>
      </c>
      <c r="BA58" s="119">
        <f>'SO 04 - Náhradní výsadba'!F34</f>
        <v>0</v>
      </c>
      <c r="BB58" s="119">
        <f>'SO 04 - Náhradní výsadba'!F35</f>
        <v>0</v>
      </c>
      <c r="BC58" s="119">
        <f>'SO 04 - Náhradní výsadba'!F36</f>
        <v>0</v>
      </c>
      <c r="BD58" s="121">
        <f>'SO 04 - Náhradní výsadba'!F37</f>
        <v>0</v>
      </c>
      <c r="BE58" s="7"/>
      <c r="BT58" s="122" t="s">
        <v>80</v>
      </c>
      <c r="BV58" s="122" t="s">
        <v>74</v>
      </c>
      <c r="BW58" s="122" t="s">
        <v>91</v>
      </c>
      <c r="BX58" s="122" t="s">
        <v>5</v>
      </c>
      <c r="CL58" s="122" t="s">
        <v>19</v>
      </c>
      <c r="CM58" s="122" t="s">
        <v>82</v>
      </c>
    </row>
    <row r="59" s="7" customFormat="1" ht="16.5" customHeight="1">
      <c r="A59" s="110" t="s">
        <v>76</v>
      </c>
      <c r="B59" s="111"/>
      <c r="C59" s="112"/>
      <c r="D59" s="113" t="s">
        <v>92</v>
      </c>
      <c r="E59" s="113"/>
      <c r="F59" s="113"/>
      <c r="G59" s="113"/>
      <c r="H59" s="113"/>
      <c r="I59" s="114"/>
      <c r="J59" s="113" t="s">
        <v>93</v>
      </c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3"/>
      <c r="V59" s="113"/>
      <c r="W59" s="113"/>
      <c r="X59" s="113"/>
      <c r="Y59" s="113"/>
      <c r="Z59" s="113"/>
      <c r="AA59" s="113"/>
      <c r="AB59" s="113"/>
      <c r="AC59" s="113"/>
      <c r="AD59" s="113"/>
      <c r="AE59" s="113"/>
      <c r="AF59" s="113"/>
      <c r="AG59" s="115">
        <f>'SO 90 - Vedlejší rozpočto...'!J30</f>
        <v>0</v>
      </c>
      <c r="AH59" s="114"/>
      <c r="AI59" s="114"/>
      <c r="AJ59" s="114"/>
      <c r="AK59" s="114"/>
      <c r="AL59" s="114"/>
      <c r="AM59" s="114"/>
      <c r="AN59" s="115">
        <f>SUM(AG59,AT59)</f>
        <v>0</v>
      </c>
      <c r="AO59" s="114"/>
      <c r="AP59" s="114"/>
      <c r="AQ59" s="116" t="s">
        <v>94</v>
      </c>
      <c r="AR59" s="117"/>
      <c r="AS59" s="123">
        <v>0</v>
      </c>
      <c r="AT59" s="124">
        <f>ROUND(SUM(AV59:AW59),2)</f>
        <v>0</v>
      </c>
      <c r="AU59" s="125">
        <f>'SO 90 - Vedlejší rozpočto...'!P84</f>
        <v>0</v>
      </c>
      <c r="AV59" s="124">
        <f>'SO 90 - Vedlejší rozpočto...'!J33</f>
        <v>0</v>
      </c>
      <c r="AW59" s="124">
        <f>'SO 90 - Vedlejší rozpočto...'!J34</f>
        <v>0</v>
      </c>
      <c r="AX59" s="124">
        <f>'SO 90 - Vedlejší rozpočto...'!J35</f>
        <v>0</v>
      </c>
      <c r="AY59" s="124">
        <f>'SO 90 - Vedlejší rozpočto...'!J36</f>
        <v>0</v>
      </c>
      <c r="AZ59" s="124">
        <f>'SO 90 - Vedlejší rozpočto...'!F33</f>
        <v>0</v>
      </c>
      <c r="BA59" s="124">
        <f>'SO 90 - Vedlejší rozpočto...'!F34</f>
        <v>0</v>
      </c>
      <c r="BB59" s="124">
        <f>'SO 90 - Vedlejší rozpočto...'!F35</f>
        <v>0</v>
      </c>
      <c r="BC59" s="124">
        <f>'SO 90 - Vedlejší rozpočto...'!F36</f>
        <v>0</v>
      </c>
      <c r="BD59" s="126">
        <f>'SO 90 - Vedlejší rozpočto...'!F37</f>
        <v>0</v>
      </c>
      <c r="BE59" s="7"/>
      <c r="BT59" s="122" t="s">
        <v>80</v>
      </c>
      <c r="BV59" s="122" t="s">
        <v>74</v>
      </c>
      <c r="BW59" s="122" t="s">
        <v>95</v>
      </c>
      <c r="BX59" s="122" t="s">
        <v>5</v>
      </c>
      <c r="CL59" s="122" t="s">
        <v>19</v>
      </c>
      <c r="CM59" s="122" t="s">
        <v>82</v>
      </c>
    </row>
    <row r="60" s="2" customFormat="1" ht="30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43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</row>
    <row r="61" s="2" customFormat="1" ht="6.96" customHeight="1">
      <c r="A61" s="37"/>
      <c r="B61" s="58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43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</row>
  </sheetData>
  <sheetProtection sheet="1" formatColumns="0" formatRows="0" objects="1" scenarios="1" spinCount="100000" saltValue="4DCVrUVmwxdtw6rMSjLWVC869MC58nCHxcdiSe0/KGCPt/R7OfxCkvNRiogeqdVDZQ4t6RjCAsKMuXkLQOtqIg==" hashValue="vr/QnXCWIMPCB0Brg6Ijb0hbOwVbt4o6/2CelYWqhOQC3MKWQov4MUzwYTmEOoGO8DvIuFoxiFlifEdzNgKrbQ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1 - Polní cesta C1'!C2" display="/"/>
    <hyperlink ref="A56" location="'SO 02 - Polní cesta C4'!C2" display="/"/>
    <hyperlink ref="A57" location="'SO 03 - Polní cesta C5'!C2" display="/"/>
    <hyperlink ref="A58" location="'SO 04 - Náhradní výsadba'!C2" display="/"/>
    <hyperlink ref="A59" location="'SO 90 - Vedlejší rozpočt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81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96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 xml:space="preserve">Polní cesty  C1, C4 a C5 v katastrálním území Kosmo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97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98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12. 8. 2024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30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32</v>
      </c>
      <c r="E20" s="37"/>
      <c r="F20" s="37"/>
      <c r="G20" s="37"/>
      <c r="H20" s="37"/>
      <c r="I20" s="131" t="s">
        <v>26</v>
      </c>
      <c r="J20" s="135" t="s">
        <v>33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34</v>
      </c>
      <c r="F21" s="37"/>
      <c r="G21" s="37"/>
      <c r="H21" s="37"/>
      <c r="I21" s="131" t="s">
        <v>29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26</v>
      </c>
      <c r="J23" s="135" t="s">
        <v>33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34</v>
      </c>
      <c r="F24" s="37"/>
      <c r="G24" s="37"/>
      <c r="H24" s="37"/>
      <c r="I24" s="131" t="s">
        <v>29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71.25" customHeight="1">
      <c r="A27" s="137"/>
      <c r="B27" s="138"/>
      <c r="C27" s="137"/>
      <c r="D27" s="137"/>
      <c r="E27" s="139" t="s">
        <v>37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ROUND(J90,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ROUND((SUM(BE90:BE264)),  2)</f>
        <v>0</v>
      </c>
      <c r="G33" s="37"/>
      <c r="H33" s="37"/>
      <c r="I33" s="147">
        <v>0.20999999999999999</v>
      </c>
      <c r="J33" s="146">
        <f>ROUND(((SUM(BE90:BE264))*I33),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ROUND((SUM(BF90:BF264)),  2)</f>
        <v>0</v>
      </c>
      <c r="G34" s="37"/>
      <c r="H34" s="37"/>
      <c r="I34" s="147">
        <v>0.12</v>
      </c>
      <c r="J34" s="146">
        <f>ROUND(((SUM(BF90:BF264))*I34),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ROUND((SUM(BG90:BG264)),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ROUND((SUM(BH90:BH264)),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ROUND((SUM(BI90:BI264)),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99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 xml:space="preserve">Polní cesty  C1, C4 a C5 v katastrálním území Kosmo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97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 01 - Polní cesta C1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Kosmo</v>
      </c>
      <c r="G52" s="39"/>
      <c r="H52" s="39"/>
      <c r="I52" s="31" t="s">
        <v>23</v>
      </c>
      <c r="J52" s="71" t="str">
        <f>IF(J12="","",J12)</f>
        <v>12. 8. 2024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Státní pozemkový úřad, Pobočka Prachatice</v>
      </c>
      <c r="G54" s="39"/>
      <c r="H54" s="39"/>
      <c r="I54" s="31" t="s">
        <v>32</v>
      </c>
      <c r="J54" s="35" t="str">
        <f>E21</f>
        <v>Ing. Petr Kaplan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30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Ing. Petr Kaplan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100</v>
      </c>
      <c r="D57" s="161"/>
      <c r="E57" s="161"/>
      <c r="F57" s="161"/>
      <c r="G57" s="161"/>
      <c r="H57" s="161"/>
      <c r="I57" s="161"/>
      <c r="J57" s="162" t="s">
        <v>101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J90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102</v>
      </c>
    </row>
    <row r="60" s="9" customFormat="1" ht="24.96" customHeight="1">
      <c r="A60" s="9"/>
      <c r="B60" s="164"/>
      <c r="C60" s="165"/>
      <c r="D60" s="166" t="s">
        <v>103</v>
      </c>
      <c r="E60" s="167"/>
      <c r="F60" s="167"/>
      <c r="G60" s="167"/>
      <c r="H60" s="167"/>
      <c r="I60" s="167"/>
      <c r="J60" s="168">
        <f>J91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104</v>
      </c>
      <c r="E61" s="173"/>
      <c r="F61" s="173"/>
      <c r="G61" s="173"/>
      <c r="H61" s="173"/>
      <c r="I61" s="173"/>
      <c r="J61" s="174">
        <f>J92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105</v>
      </c>
      <c r="E62" s="173"/>
      <c r="F62" s="173"/>
      <c r="G62" s="173"/>
      <c r="H62" s="173"/>
      <c r="I62" s="173"/>
      <c r="J62" s="174">
        <f>J179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106</v>
      </c>
      <c r="E63" s="173"/>
      <c r="F63" s="173"/>
      <c r="G63" s="173"/>
      <c r="H63" s="173"/>
      <c r="I63" s="173"/>
      <c r="J63" s="174">
        <f>J193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107</v>
      </c>
      <c r="E64" s="173"/>
      <c r="F64" s="173"/>
      <c r="G64" s="173"/>
      <c r="H64" s="173"/>
      <c r="I64" s="173"/>
      <c r="J64" s="174">
        <f>J196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0"/>
      <c r="C65" s="171"/>
      <c r="D65" s="172" t="s">
        <v>108</v>
      </c>
      <c r="E65" s="173"/>
      <c r="F65" s="173"/>
      <c r="G65" s="173"/>
      <c r="H65" s="173"/>
      <c r="I65" s="173"/>
      <c r="J65" s="174">
        <f>J201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0"/>
      <c r="C66" s="171"/>
      <c r="D66" s="172" t="s">
        <v>109</v>
      </c>
      <c r="E66" s="173"/>
      <c r="F66" s="173"/>
      <c r="G66" s="173"/>
      <c r="H66" s="173"/>
      <c r="I66" s="173"/>
      <c r="J66" s="174">
        <f>J221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0"/>
      <c r="C67" s="171"/>
      <c r="D67" s="172" t="s">
        <v>110</v>
      </c>
      <c r="E67" s="173"/>
      <c r="F67" s="173"/>
      <c r="G67" s="173"/>
      <c r="H67" s="173"/>
      <c r="I67" s="173"/>
      <c r="J67" s="174">
        <f>J248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0"/>
      <c r="C68" s="171"/>
      <c r="D68" s="172" t="s">
        <v>111</v>
      </c>
      <c r="E68" s="173"/>
      <c r="F68" s="173"/>
      <c r="G68" s="173"/>
      <c r="H68" s="173"/>
      <c r="I68" s="173"/>
      <c r="J68" s="174">
        <f>J255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4"/>
      <c r="C69" s="165"/>
      <c r="D69" s="166" t="s">
        <v>112</v>
      </c>
      <c r="E69" s="167"/>
      <c r="F69" s="167"/>
      <c r="G69" s="167"/>
      <c r="H69" s="167"/>
      <c r="I69" s="167"/>
      <c r="J69" s="168">
        <f>J260</f>
        <v>0</v>
      </c>
      <c r="K69" s="165"/>
      <c r="L69" s="16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0"/>
      <c r="C70" s="171"/>
      <c r="D70" s="172" t="s">
        <v>113</v>
      </c>
      <c r="E70" s="173"/>
      <c r="F70" s="173"/>
      <c r="G70" s="173"/>
      <c r="H70" s="173"/>
      <c r="I70" s="173"/>
      <c r="J70" s="174">
        <f>J261</f>
        <v>0</v>
      </c>
      <c r="K70" s="171"/>
      <c r="L70" s="17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6" s="2" customFormat="1" ht="6.96" customHeight="1">
      <c r="A76" s="37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4.96" customHeight="1">
      <c r="A77" s="37"/>
      <c r="B77" s="38"/>
      <c r="C77" s="22" t="s">
        <v>114</v>
      </c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16</v>
      </c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159" t="str">
        <f>E7</f>
        <v xml:space="preserve">Polní cesty  C1, C4 a C5 v katastrálním území Kosmo</v>
      </c>
      <c r="F80" s="31"/>
      <c r="G80" s="31"/>
      <c r="H80" s="31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97</v>
      </c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6.5" customHeight="1">
      <c r="A82" s="37"/>
      <c r="B82" s="38"/>
      <c r="C82" s="39"/>
      <c r="D82" s="39"/>
      <c r="E82" s="68" t="str">
        <f>E9</f>
        <v>SO 01 - Polní cesta C1</v>
      </c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21</v>
      </c>
      <c r="D84" s="39"/>
      <c r="E84" s="39"/>
      <c r="F84" s="26" t="str">
        <f>F12</f>
        <v>Kosmo</v>
      </c>
      <c r="G84" s="39"/>
      <c r="H84" s="39"/>
      <c r="I84" s="31" t="s">
        <v>23</v>
      </c>
      <c r="J84" s="71" t="str">
        <f>IF(J12="","",J12)</f>
        <v>12. 8. 2024</v>
      </c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5.15" customHeight="1">
      <c r="A86" s="37"/>
      <c r="B86" s="38"/>
      <c r="C86" s="31" t="s">
        <v>25</v>
      </c>
      <c r="D86" s="39"/>
      <c r="E86" s="39"/>
      <c r="F86" s="26" t="str">
        <f>E15</f>
        <v>Státní pozemkový úřad, Pobočka Prachatice</v>
      </c>
      <c r="G86" s="39"/>
      <c r="H86" s="39"/>
      <c r="I86" s="31" t="s">
        <v>32</v>
      </c>
      <c r="J86" s="35" t="str">
        <f>E21</f>
        <v>Ing. Petr Kaplan</v>
      </c>
      <c r="K86" s="39"/>
      <c r="L86" s="13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30</v>
      </c>
      <c r="D87" s="39"/>
      <c r="E87" s="39"/>
      <c r="F87" s="26" t="str">
        <f>IF(E18="","",E18)</f>
        <v>Vyplň údaj</v>
      </c>
      <c r="G87" s="39"/>
      <c r="H87" s="39"/>
      <c r="I87" s="31" t="s">
        <v>35</v>
      </c>
      <c r="J87" s="35" t="str">
        <f>E24</f>
        <v>Ing. Petr Kaplan</v>
      </c>
      <c r="K87" s="39"/>
      <c r="L87" s="13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0.32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3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11" customFormat="1" ht="29.28" customHeight="1">
      <c r="A89" s="176"/>
      <c r="B89" s="177"/>
      <c r="C89" s="178" t="s">
        <v>115</v>
      </c>
      <c r="D89" s="179" t="s">
        <v>57</v>
      </c>
      <c r="E89" s="179" t="s">
        <v>53</v>
      </c>
      <c r="F89" s="179" t="s">
        <v>54</v>
      </c>
      <c r="G89" s="179" t="s">
        <v>116</v>
      </c>
      <c r="H89" s="179" t="s">
        <v>117</v>
      </c>
      <c r="I89" s="179" t="s">
        <v>118</v>
      </c>
      <c r="J89" s="180" t="s">
        <v>101</v>
      </c>
      <c r="K89" s="181" t="s">
        <v>119</v>
      </c>
      <c r="L89" s="182"/>
      <c r="M89" s="91" t="s">
        <v>19</v>
      </c>
      <c r="N89" s="92" t="s">
        <v>42</v>
      </c>
      <c r="O89" s="92" t="s">
        <v>120</v>
      </c>
      <c r="P89" s="92" t="s">
        <v>121</v>
      </c>
      <c r="Q89" s="92" t="s">
        <v>122</v>
      </c>
      <c r="R89" s="92" t="s">
        <v>123</v>
      </c>
      <c r="S89" s="92" t="s">
        <v>124</v>
      </c>
      <c r="T89" s="93" t="s">
        <v>125</v>
      </c>
      <c r="U89" s="176"/>
      <c r="V89" s="176"/>
      <c r="W89" s="176"/>
      <c r="X89" s="176"/>
      <c r="Y89" s="176"/>
      <c r="Z89" s="176"/>
      <c r="AA89" s="176"/>
      <c r="AB89" s="176"/>
      <c r="AC89" s="176"/>
      <c r="AD89" s="176"/>
      <c r="AE89" s="176"/>
    </row>
    <row r="90" s="2" customFormat="1" ht="22.8" customHeight="1">
      <c r="A90" s="37"/>
      <c r="B90" s="38"/>
      <c r="C90" s="98" t="s">
        <v>126</v>
      </c>
      <c r="D90" s="39"/>
      <c r="E90" s="39"/>
      <c r="F90" s="39"/>
      <c r="G90" s="39"/>
      <c r="H90" s="39"/>
      <c r="I90" s="39"/>
      <c r="J90" s="183">
        <f>BK90</f>
        <v>0</v>
      </c>
      <c r="K90" s="39"/>
      <c r="L90" s="43"/>
      <c r="M90" s="94"/>
      <c r="N90" s="184"/>
      <c r="O90" s="95"/>
      <c r="P90" s="185">
        <f>P91+P260</f>
        <v>0</v>
      </c>
      <c r="Q90" s="95"/>
      <c r="R90" s="185">
        <f>R91+R260</f>
        <v>8425.363266190001</v>
      </c>
      <c r="S90" s="95"/>
      <c r="T90" s="186">
        <f>T91+T260</f>
        <v>233.70150000000001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71</v>
      </c>
      <c r="AU90" s="16" t="s">
        <v>102</v>
      </c>
      <c r="BK90" s="187">
        <f>BK91+BK260</f>
        <v>0</v>
      </c>
    </row>
    <row r="91" s="12" customFormat="1" ht="25.92" customHeight="1">
      <c r="A91" s="12"/>
      <c r="B91" s="188"/>
      <c r="C91" s="189"/>
      <c r="D91" s="190" t="s">
        <v>71</v>
      </c>
      <c r="E91" s="191" t="s">
        <v>127</v>
      </c>
      <c r="F91" s="191" t="s">
        <v>128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P92+P179+P193+P196+P201+P221+P248+P255</f>
        <v>0</v>
      </c>
      <c r="Q91" s="196"/>
      <c r="R91" s="197">
        <f>R92+R179+R193+R196+R201+R221+R248+R255</f>
        <v>8425.3274034400001</v>
      </c>
      <c r="S91" s="196"/>
      <c r="T91" s="198">
        <f>T92+T179+T193+T196+T201+T221+T248+T255</f>
        <v>233.70150000000001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80</v>
      </c>
      <c r="AT91" s="200" t="s">
        <v>71</v>
      </c>
      <c r="AU91" s="200" t="s">
        <v>72</v>
      </c>
      <c r="AY91" s="199" t="s">
        <v>129</v>
      </c>
      <c r="BK91" s="201">
        <f>BK92+BK179+BK193+BK196+BK201+BK221+BK248+BK255</f>
        <v>0</v>
      </c>
    </row>
    <row r="92" s="12" customFormat="1" ht="22.8" customHeight="1">
      <c r="A92" s="12"/>
      <c r="B92" s="188"/>
      <c r="C92" s="189"/>
      <c r="D92" s="190" t="s">
        <v>71</v>
      </c>
      <c r="E92" s="202" t="s">
        <v>80</v>
      </c>
      <c r="F92" s="202" t="s">
        <v>130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SUM(P93:P178)</f>
        <v>0</v>
      </c>
      <c r="Q92" s="196"/>
      <c r="R92" s="197">
        <f>SUM(R93:R178)</f>
        <v>2.3380399999999999</v>
      </c>
      <c r="S92" s="196"/>
      <c r="T92" s="198">
        <f>SUM(T93:T178)</f>
        <v>223.51250000000002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80</v>
      </c>
      <c r="AT92" s="200" t="s">
        <v>71</v>
      </c>
      <c r="AU92" s="200" t="s">
        <v>80</v>
      </c>
      <c r="AY92" s="199" t="s">
        <v>129</v>
      </c>
      <c r="BK92" s="201">
        <f>SUM(BK93:BK178)</f>
        <v>0</v>
      </c>
    </row>
    <row r="93" s="2" customFormat="1" ht="49.05" customHeight="1">
      <c r="A93" s="37"/>
      <c r="B93" s="38"/>
      <c r="C93" s="204" t="s">
        <v>80</v>
      </c>
      <c r="D93" s="204" t="s">
        <v>131</v>
      </c>
      <c r="E93" s="205" t="s">
        <v>132</v>
      </c>
      <c r="F93" s="206" t="s">
        <v>133</v>
      </c>
      <c r="G93" s="207" t="s">
        <v>134</v>
      </c>
      <c r="H93" s="208">
        <v>1284</v>
      </c>
      <c r="I93" s="209"/>
      <c r="J93" s="210">
        <f>ROUND(I93*H93,2)</f>
        <v>0</v>
      </c>
      <c r="K93" s="211"/>
      <c r="L93" s="43"/>
      <c r="M93" s="212" t="s">
        <v>19</v>
      </c>
      <c r="N93" s="213" t="s">
        <v>43</v>
      </c>
      <c r="O93" s="83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6" t="s">
        <v>135</v>
      </c>
      <c r="AT93" s="216" t="s">
        <v>131</v>
      </c>
      <c r="AU93" s="216" t="s">
        <v>82</v>
      </c>
      <c r="AY93" s="16" t="s">
        <v>129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6" t="s">
        <v>80</v>
      </c>
      <c r="BK93" s="217">
        <f>ROUND(I93*H93,2)</f>
        <v>0</v>
      </c>
      <c r="BL93" s="16" t="s">
        <v>135</v>
      </c>
      <c r="BM93" s="216" t="s">
        <v>136</v>
      </c>
    </row>
    <row r="94" s="2" customFormat="1">
      <c r="A94" s="37"/>
      <c r="B94" s="38"/>
      <c r="C94" s="39"/>
      <c r="D94" s="218" t="s">
        <v>137</v>
      </c>
      <c r="E94" s="39"/>
      <c r="F94" s="219" t="s">
        <v>138</v>
      </c>
      <c r="G94" s="39"/>
      <c r="H94" s="39"/>
      <c r="I94" s="220"/>
      <c r="J94" s="39"/>
      <c r="K94" s="39"/>
      <c r="L94" s="43"/>
      <c r="M94" s="221"/>
      <c r="N94" s="222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137</v>
      </c>
      <c r="AU94" s="16" t="s">
        <v>82</v>
      </c>
    </row>
    <row r="95" s="2" customFormat="1" ht="24.15" customHeight="1">
      <c r="A95" s="37"/>
      <c r="B95" s="38"/>
      <c r="C95" s="204" t="s">
        <v>82</v>
      </c>
      <c r="D95" s="204" t="s">
        <v>131</v>
      </c>
      <c r="E95" s="205" t="s">
        <v>139</v>
      </c>
      <c r="F95" s="206" t="s">
        <v>140</v>
      </c>
      <c r="G95" s="207" t="s">
        <v>134</v>
      </c>
      <c r="H95" s="208">
        <v>1284</v>
      </c>
      <c r="I95" s="209"/>
      <c r="J95" s="210">
        <f>ROUND(I95*H95,2)</f>
        <v>0</v>
      </c>
      <c r="K95" s="211"/>
      <c r="L95" s="43"/>
      <c r="M95" s="212" t="s">
        <v>19</v>
      </c>
      <c r="N95" s="213" t="s">
        <v>43</v>
      </c>
      <c r="O95" s="83"/>
      <c r="P95" s="214">
        <f>O95*H95</f>
        <v>0</v>
      </c>
      <c r="Q95" s="214">
        <v>3.0000000000000001E-05</v>
      </c>
      <c r="R95" s="214">
        <f>Q95*H95</f>
        <v>0.038519999999999999</v>
      </c>
      <c r="S95" s="214">
        <v>0</v>
      </c>
      <c r="T95" s="215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6" t="s">
        <v>135</v>
      </c>
      <c r="AT95" s="216" t="s">
        <v>131</v>
      </c>
      <c r="AU95" s="216" t="s">
        <v>82</v>
      </c>
      <c r="AY95" s="16" t="s">
        <v>129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6" t="s">
        <v>80</v>
      </c>
      <c r="BK95" s="217">
        <f>ROUND(I95*H95,2)</f>
        <v>0</v>
      </c>
      <c r="BL95" s="16" t="s">
        <v>135</v>
      </c>
      <c r="BM95" s="216" t="s">
        <v>141</v>
      </c>
    </row>
    <row r="96" s="2" customFormat="1">
      <c r="A96" s="37"/>
      <c r="B96" s="38"/>
      <c r="C96" s="39"/>
      <c r="D96" s="218" t="s">
        <v>137</v>
      </c>
      <c r="E96" s="39"/>
      <c r="F96" s="219" t="s">
        <v>142</v>
      </c>
      <c r="G96" s="39"/>
      <c r="H96" s="39"/>
      <c r="I96" s="220"/>
      <c r="J96" s="39"/>
      <c r="K96" s="39"/>
      <c r="L96" s="43"/>
      <c r="M96" s="221"/>
      <c r="N96" s="222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137</v>
      </c>
      <c r="AU96" s="16" t="s">
        <v>82</v>
      </c>
    </row>
    <row r="97" s="2" customFormat="1" ht="33" customHeight="1">
      <c r="A97" s="37"/>
      <c r="B97" s="38"/>
      <c r="C97" s="204" t="s">
        <v>143</v>
      </c>
      <c r="D97" s="204" t="s">
        <v>131</v>
      </c>
      <c r="E97" s="205" t="s">
        <v>144</v>
      </c>
      <c r="F97" s="206" t="s">
        <v>145</v>
      </c>
      <c r="G97" s="207" t="s">
        <v>146</v>
      </c>
      <c r="H97" s="208">
        <v>10</v>
      </c>
      <c r="I97" s="209"/>
      <c r="J97" s="210">
        <f>ROUND(I97*H97,2)</f>
        <v>0</v>
      </c>
      <c r="K97" s="211"/>
      <c r="L97" s="43"/>
      <c r="M97" s="212" t="s">
        <v>19</v>
      </c>
      <c r="N97" s="213" t="s">
        <v>43</v>
      </c>
      <c r="O97" s="83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6" t="s">
        <v>135</v>
      </c>
      <c r="AT97" s="216" t="s">
        <v>131</v>
      </c>
      <c r="AU97" s="216" t="s">
        <v>82</v>
      </c>
      <c r="AY97" s="16" t="s">
        <v>129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6" t="s">
        <v>80</v>
      </c>
      <c r="BK97" s="217">
        <f>ROUND(I97*H97,2)</f>
        <v>0</v>
      </c>
      <c r="BL97" s="16" t="s">
        <v>135</v>
      </c>
      <c r="BM97" s="216" t="s">
        <v>147</v>
      </c>
    </row>
    <row r="98" s="2" customFormat="1">
      <c r="A98" s="37"/>
      <c r="B98" s="38"/>
      <c r="C98" s="39"/>
      <c r="D98" s="218" t="s">
        <v>137</v>
      </c>
      <c r="E98" s="39"/>
      <c r="F98" s="219" t="s">
        <v>148</v>
      </c>
      <c r="G98" s="39"/>
      <c r="H98" s="39"/>
      <c r="I98" s="220"/>
      <c r="J98" s="39"/>
      <c r="K98" s="39"/>
      <c r="L98" s="43"/>
      <c r="M98" s="221"/>
      <c r="N98" s="222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137</v>
      </c>
      <c r="AU98" s="16" t="s">
        <v>82</v>
      </c>
    </row>
    <row r="99" s="2" customFormat="1" ht="24.15" customHeight="1">
      <c r="A99" s="37"/>
      <c r="B99" s="38"/>
      <c r="C99" s="204" t="s">
        <v>135</v>
      </c>
      <c r="D99" s="204" t="s">
        <v>131</v>
      </c>
      <c r="E99" s="205" t="s">
        <v>149</v>
      </c>
      <c r="F99" s="206" t="s">
        <v>150</v>
      </c>
      <c r="G99" s="207" t="s">
        <v>146</v>
      </c>
      <c r="H99" s="208">
        <v>10</v>
      </c>
      <c r="I99" s="209"/>
      <c r="J99" s="210">
        <f>ROUND(I99*H99,2)</f>
        <v>0</v>
      </c>
      <c r="K99" s="211"/>
      <c r="L99" s="43"/>
      <c r="M99" s="212" t="s">
        <v>19</v>
      </c>
      <c r="N99" s="213" t="s">
        <v>43</v>
      </c>
      <c r="O99" s="83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6" t="s">
        <v>135</v>
      </c>
      <c r="AT99" s="216" t="s">
        <v>131</v>
      </c>
      <c r="AU99" s="216" t="s">
        <v>82</v>
      </c>
      <c r="AY99" s="16" t="s">
        <v>129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6" t="s">
        <v>80</v>
      </c>
      <c r="BK99" s="217">
        <f>ROUND(I99*H99,2)</f>
        <v>0</v>
      </c>
      <c r="BL99" s="16" t="s">
        <v>135</v>
      </c>
      <c r="BM99" s="216" t="s">
        <v>151</v>
      </c>
    </row>
    <row r="100" s="2" customFormat="1">
      <c r="A100" s="37"/>
      <c r="B100" s="38"/>
      <c r="C100" s="39"/>
      <c r="D100" s="218" t="s">
        <v>137</v>
      </c>
      <c r="E100" s="39"/>
      <c r="F100" s="219" t="s">
        <v>152</v>
      </c>
      <c r="G100" s="39"/>
      <c r="H100" s="39"/>
      <c r="I100" s="220"/>
      <c r="J100" s="39"/>
      <c r="K100" s="39"/>
      <c r="L100" s="43"/>
      <c r="M100" s="221"/>
      <c r="N100" s="222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137</v>
      </c>
      <c r="AU100" s="16" t="s">
        <v>82</v>
      </c>
    </row>
    <row r="101" s="2" customFormat="1" ht="24.15" customHeight="1">
      <c r="A101" s="37"/>
      <c r="B101" s="38"/>
      <c r="C101" s="204" t="s">
        <v>153</v>
      </c>
      <c r="D101" s="204" t="s">
        <v>131</v>
      </c>
      <c r="E101" s="205" t="s">
        <v>154</v>
      </c>
      <c r="F101" s="206" t="s">
        <v>155</v>
      </c>
      <c r="G101" s="207" t="s">
        <v>146</v>
      </c>
      <c r="H101" s="208">
        <v>10</v>
      </c>
      <c r="I101" s="209"/>
      <c r="J101" s="210">
        <f>ROUND(I101*H101,2)</f>
        <v>0</v>
      </c>
      <c r="K101" s="211"/>
      <c r="L101" s="43"/>
      <c r="M101" s="212" t="s">
        <v>19</v>
      </c>
      <c r="N101" s="213" t="s">
        <v>43</v>
      </c>
      <c r="O101" s="83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6" t="s">
        <v>135</v>
      </c>
      <c r="AT101" s="216" t="s">
        <v>131</v>
      </c>
      <c r="AU101" s="216" t="s">
        <v>82</v>
      </c>
      <c r="AY101" s="16" t="s">
        <v>129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6" t="s">
        <v>80</v>
      </c>
      <c r="BK101" s="217">
        <f>ROUND(I101*H101,2)</f>
        <v>0</v>
      </c>
      <c r="BL101" s="16" t="s">
        <v>135</v>
      </c>
      <c r="BM101" s="216" t="s">
        <v>156</v>
      </c>
    </row>
    <row r="102" s="2" customFormat="1">
      <c r="A102" s="37"/>
      <c r="B102" s="38"/>
      <c r="C102" s="39"/>
      <c r="D102" s="218" t="s">
        <v>137</v>
      </c>
      <c r="E102" s="39"/>
      <c r="F102" s="219" t="s">
        <v>157</v>
      </c>
      <c r="G102" s="39"/>
      <c r="H102" s="39"/>
      <c r="I102" s="220"/>
      <c r="J102" s="39"/>
      <c r="K102" s="39"/>
      <c r="L102" s="43"/>
      <c r="M102" s="221"/>
      <c r="N102" s="222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137</v>
      </c>
      <c r="AU102" s="16" t="s">
        <v>82</v>
      </c>
    </row>
    <row r="103" s="2" customFormat="1" ht="24.15" customHeight="1">
      <c r="A103" s="37"/>
      <c r="B103" s="38"/>
      <c r="C103" s="204" t="s">
        <v>158</v>
      </c>
      <c r="D103" s="204" t="s">
        <v>131</v>
      </c>
      <c r="E103" s="205" t="s">
        <v>159</v>
      </c>
      <c r="F103" s="206" t="s">
        <v>160</v>
      </c>
      <c r="G103" s="207" t="s">
        <v>161</v>
      </c>
      <c r="H103" s="208">
        <v>95.530000000000001</v>
      </c>
      <c r="I103" s="209"/>
      <c r="J103" s="210">
        <f>ROUND(I103*H103,2)</f>
        <v>0</v>
      </c>
      <c r="K103" s="211"/>
      <c r="L103" s="43"/>
      <c r="M103" s="212" t="s">
        <v>19</v>
      </c>
      <c r="N103" s="213" t="s">
        <v>43</v>
      </c>
      <c r="O103" s="83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6" t="s">
        <v>135</v>
      </c>
      <c r="AT103" s="216" t="s">
        <v>131</v>
      </c>
      <c r="AU103" s="216" t="s">
        <v>82</v>
      </c>
      <c r="AY103" s="16" t="s">
        <v>129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6" t="s">
        <v>80</v>
      </c>
      <c r="BK103" s="217">
        <f>ROUND(I103*H103,2)</f>
        <v>0</v>
      </c>
      <c r="BL103" s="16" t="s">
        <v>135</v>
      </c>
      <c r="BM103" s="216" t="s">
        <v>162</v>
      </c>
    </row>
    <row r="104" s="2" customFormat="1">
      <c r="A104" s="37"/>
      <c r="B104" s="38"/>
      <c r="C104" s="39"/>
      <c r="D104" s="218" t="s">
        <v>137</v>
      </c>
      <c r="E104" s="39"/>
      <c r="F104" s="219" t="s">
        <v>163</v>
      </c>
      <c r="G104" s="39"/>
      <c r="H104" s="39"/>
      <c r="I104" s="220"/>
      <c r="J104" s="39"/>
      <c r="K104" s="39"/>
      <c r="L104" s="43"/>
      <c r="M104" s="221"/>
      <c r="N104" s="222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137</v>
      </c>
      <c r="AU104" s="16" t="s">
        <v>82</v>
      </c>
    </row>
    <row r="105" s="2" customFormat="1" ht="90" customHeight="1">
      <c r="A105" s="37"/>
      <c r="B105" s="38"/>
      <c r="C105" s="204" t="s">
        <v>164</v>
      </c>
      <c r="D105" s="204" t="s">
        <v>131</v>
      </c>
      <c r="E105" s="205" t="s">
        <v>165</v>
      </c>
      <c r="F105" s="206" t="s">
        <v>166</v>
      </c>
      <c r="G105" s="207" t="s">
        <v>167</v>
      </c>
      <c r="H105" s="208">
        <v>49.5</v>
      </c>
      <c r="I105" s="209"/>
      <c r="J105" s="210">
        <f>ROUND(I105*H105,2)</f>
        <v>0</v>
      </c>
      <c r="K105" s="211"/>
      <c r="L105" s="43"/>
      <c r="M105" s="212" t="s">
        <v>19</v>
      </c>
      <c r="N105" s="213" t="s">
        <v>43</v>
      </c>
      <c r="O105" s="83"/>
      <c r="P105" s="214">
        <f>O105*H105</f>
        <v>0</v>
      </c>
      <c r="Q105" s="214">
        <v>0.036900000000000002</v>
      </c>
      <c r="R105" s="214">
        <f>Q105*H105</f>
        <v>1.8265500000000001</v>
      </c>
      <c r="S105" s="214">
        <v>0</v>
      </c>
      <c r="T105" s="215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6" t="s">
        <v>135</v>
      </c>
      <c r="AT105" s="216" t="s">
        <v>131</v>
      </c>
      <c r="AU105" s="216" t="s">
        <v>82</v>
      </c>
      <c r="AY105" s="16" t="s">
        <v>129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6" t="s">
        <v>80</v>
      </c>
      <c r="BK105" s="217">
        <f>ROUND(I105*H105,2)</f>
        <v>0</v>
      </c>
      <c r="BL105" s="16" t="s">
        <v>135</v>
      </c>
      <c r="BM105" s="216" t="s">
        <v>168</v>
      </c>
    </row>
    <row r="106" s="2" customFormat="1">
      <c r="A106" s="37"/>
      <c r="B106" s="38"/>
      <c r="C106" s="39"/>
      <c r="D106" s="218" t="s">
        <v>137</v>
      </c>
      <c r="E106" s="39"/>
      <c r="F106" s="219" t="s">
        <v>169</v>
      </c>
      <c r="G106" s="39"/>
      <c r="H106" s="39"/>
      <c r="I106" s="220"/>
      <c r="J106" s="39"/>
      <c r="K106" s="39"/>
      <c r="L106" s="43"/>
      <c r="M106" s="221"/>
      <c r="N106" s="222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137</v>
      </c>
      <c r="AU106" s="16" t="s">
        <v>82</v>
      </c>
    </row>
    <row r="107" s="2" customFormat="1" ht="37.8" customHeight="1">
      <c r="A107" s="37"/>
      <c r="B107" s="38"/>
      <c r="C107" s="204" t="s">
        <v>170</v>
      </c>
      <c r="D107" s="204" t="s">
        <v>131</v>
      </c>
      <c r="E107" s="205" t="s">
        <v>171</v>
      </c>
      <c r="F107" s="206" t="s">
        <v>172</v>
      </c>
      <c r="G107" s="207" t="s">
        <v>161</v>
      </c>
      <c r="H107" s="208">
        <v>74.25</v>
      </c>
      <c r="I107" s="209"/>
      <c r="J107" s="210">
        <f>ROUND(I107*H107,2)</f>
        <v>0</v>
      </c>
      <c r="K107" s="211"/>
      <c r="L107" s="43"/>
      <c r="M107" s="212" t="s">
        <v>19</v>
      </c>
      <c r="N107" s="213" t="s">
        <v>43</v>
      </c>
      <c r="O107" s="83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6" t="s">
        <v>135</v>
      </c>
      <c r="AT107" s="216" t="s">
        <v>131</v>
      </c>
      <c r="AU107" s="216" t="s">
        <v>82</v>
      </c>
      <c r="AY107" s="16" t="s">
        <v>129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6" t="s">
        <v>80</v>
      </c>
      <c r="BK107" s="217">
        <f>ROUND(I107*H107,2)</f>
        <v>0</v>
      </c>
      <c r="BL107" s="16" t="s">
        <v>135</v>
      </c>
      <c r="BM107" s="216" t="s">
        <v>173</v>
      </c>
    </row>
    <row r="108" s="2" customFormat="1">
      <c r="A108" s="37"/>
      <c r="B108" s="38"/>
      <c r="C108" s="39"/>
      <c r="D108" s="218" t="s">
        <v>137</v>
      </c>
      <c r="E108" s="39"/>
      <c r="F108" s="219" t="s">
        <v>174</v>
      </c>
      <c r="G108" s="39"/>
      <c r="H108" s="39"/>
      <c r="I108" s="220"/>
      <c r="J108" s="39"/>
      <c r="K108" s="39"/>
      <c r="L108" s="43"/>
      <c r="M108" s="221"/>
      <c r="N108" s="222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137</v>
      </c>
      <c r="AU108" s="16" t="s">
        <v>82</v>
      </c>
    </row>
    <row r="109" s="2" customFormat="1" ht="24.15" customHeight="1">
      <c r="A109" s="37"/>
      <c r="B109" s="38"/>
      <c r="C109" s="204" t="s">
        <v>175</v>
      </c>
      <c r="D109" s="204" t="s">
        <v>131</v>
      </c>
      <c r="E109" s="205" t="s">
        <v>176</v>
      </c>
      <c r="F109" s="206" t="s">
        <v>177</v>
      </c>
      <c r="G109" s="207" t="s">
        <v>134</v>
      </c>
      <c r="H109" s="208">
        <v>6009</v>
      </c>
      <c r="I109" s="209"/>
      <c r="J109" s="210">
        <f>ROUND(I109*H109,2)</f>
        <v>0</v>
      </c>
      <c r="K109" s="211"/>
      <c r="L109" s="43"/>
      <c r="M109" s="212" t="s">
        <v>19</v>
      </c>
      <c r="N109" s="213" t="s">
        <v>43</v>
      </c>
      <c r="O109" s="83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6" t="s">
        <v>135</v>
      </c>
      <c r="AT109" s="216" t="s">
        <v>131</v>
      </c>
      <c r="AU109" s="216" t="s">
        <v>82</v>
      </c>
      <c r="AY109" s="16" t="s">
        <v>129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6" t="s">
        <v>80</v>
      </c>
      <c r="BK109" s="217">
        <f>ROUND(I109*H109,2)</f>
        <v>0</v>
      </c>
      <c r="BL109" s="16" t="s">
        <v>135</v>
      </c>
      <c r="BM109" s="216" t="s">
        <v>178</v>
      </c>
    </row>
    <row r="110" s="2" customFormat="1">
      <c r="A110" s="37"/>
      <c r="B110" s="38"/>
      <c r="C110" s="39"/>
      <c r="D110" s="218" t="s">
        <v>137</v>
      </c>
      <c r="E110" s="39"/>
      <c r="F110" s="219" t="s">
        <v>179</v>
      </c>
      <c r="G110" s="39"/>
      <c r="H110" s="39"/>
      <c r="I110" s="220"/>
      <c r="J110" s="39"/>
      <c r="K110" s="39"/>
      <c r="L110" s="43"/>
      <c r="M110" s="221"/>
      <c r="N110" s="222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137</v>
      </c>
      <c r="AU110" s="16" t="s">
        <v>82</v>
      </c>
    </row>
    <row r="111" s="2" customFormat="1" ht="33" customHeight="1">
      <c r="A111" s="37"/>
      <c r="B111" s="38"/>
      <c r="C111" s="204" t="s">
        <v>180</v>
      </c>
      <c r="D111" s="204" t="s">
        <v>131</v>
      </c>
      <c r="E111" s="205" t="s">
        <v>181</v>
      </c>
      <c r="F111" s="206" t="s">
        <v>182</v>
      </c>
      <c r="G111" s="207" t="s">
        <v>161</v>
      </c>
      <c r="H111" s="208">
        <v>2323.48</v>
      </c>
      <c r="I111" s="209"/>
      <c r="J111" s="210">
        <f>ROUND(I111*H111,2)</f>
        <v>0</v>
      </c>
      <c r="K111" s="211"/>
      <c r="L111" s="43"/>
      <c r="M111" s="212" t="s">
        <v>19</v>
      </c>
      <c r="N111" s="213" t="s">
        <v>43</v>
      </c>
      <c r="O111" s="83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6" t="s">
        <v>135</v>
      </c>
      <c r="AT111" s="216" t="s">
        <v>131</v>
      </c>
      <c r="AU111" s="216" t="s">
        <v>82</v>
      </c>
      <c r="AY111" s="16" t="s">
        <v>129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6" t="s">
        <v>80</v>
      </c>
      <c r="BK111" s="217">
        <f>ROUND(I111*H111,2)</f>
        <v>0</v>
      </c>
      <c r="BL111" s="16" t="s">
        <v>135</v>
      </c>
      <c r="BM111" s="216" t="s">
        <v>183</v>
      </c>
    </row>
    <row r="112" s="2" customFormat="1">
      <c r="A112" s="37"/>
      <c r="B112" s="38"/>
      <c r="C112" s="39"/>
      <c r="D112" s="218" t="s">
        <v>137</v>
      </c>
      <c r="E112" s="39"/>
      <c r="F112" s="219" t="s">
        <v>184</v>
      </c>
      <c r="G112" s="39"/>
      <c r="H112" s="39"/>
      <c r="I112" s="220"/>
      <c r="J112" s="39"/>
      <c r="K112" s="39"/>
      <c r="L112" s="43"/>
      <c r="M112" s="221"/>
      <c r="N112" s="222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137</v>
      </c>
      <c r="AU112" s="16" t="s">
        <v>82</v>
      </c>
    </row>
    <row r="113" s="2" customFormat="1" ht="44.25" customHeight="1">
      <c r="A113" s="37"/>
      <c r="B113" s="38"/>
      <c r="C113" s="204" t="s">
        <v>185</v>
      </c>
      <c r="D113" s="204" t="s">
        <v>131</v>
      </c>
      <c r="E113" s="205" t="s">
        <v>186</v>
      </c>
      <c r="F113" s="206" t="s">
        <v>187</v>
      </c>
      <c r="G113" s="207" t="s">
        <v>161</v>
      </c>
      <c r="H113" s="208">
        <v>263.69</v>
      </c>
      <c r="I113" s="209"/>
      <c r="J113" s="210">
        <f>ROUND(I113*H113,2)</f>
        <v>0</v>
      </c>
      <c r="K113" s="211"/>
      <c r="L113" s="43"/>
      <c r="M113" s="212" t="s">
        <v>19</v>
      </c>
      <c r="N113" s="213" t="s">
        <v>43</v>
      </c>
      <c r="O113" s="83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6" t="s">
        <v>135</v>
      </c>
      <c r="AT113" s="216" t="s">
        <v>131</v>
      </c>
      <c r="AU113" s="216" t="s">
        <v>82</v>
      </c>
      <c r="AY113" s="16" t="s">
        <v>129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6" t="s">
        <v>80</v>
      </c>
      <c r="BK113" s="217">
        <f>ROUND(I113*H113,2)</f>
        <v>0</v>
      </c>
      <c r="BL113" s="16" t="s">
        <v>135</v>
      </c>
      <c r="BM113" s="216" t="s">
        <v>188</v>
      </c>
    </row>
    <row r="114" s="2" customFormat="1">
      <c r="A114" s="37"/>
      <c r="B114" s="38"/>
      <c r="C114" s="39"/>
      <c r="D114" s="218" t="s">
        <v>137</v>
      </c>
      <c r="E114" s="39"/>
      <c r="F114" s="219" t="s">
        <v>189</v>
      </c>
      <c r="G114" s="39"/>
      <c r="H114" s="39"/>
      <c r="I114" s="220"/>
      <c r="J114" s="39"/>
      <c r="K114" s="39"/>
      <c r="L114" s="43"/>
      <c r="M114" s="221"/>
      <c r="N114" s="222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137</v>
      </c>
      <c r="AU114" s="16" t="s">
        <v>82</v>
      </c>
    </row>
    <row r="115" s="2" customFormat="1" ht="24.15" customHeight="1">
      <c r="A115" s="37"/>
      <c r="B115" s="38"/>
      <c r="C115" s="204" t="s">
        <v>8</v>
      </c>
      <c r="D115" s="204" t="s">
        <v>131</v>
      </c>
      <c r="E115" s="205" t="s">
        <v>190</v>
      </c>
      <c r="F115" s="206" t="s">
        <v>191</v>
      </c>
      <c r="G115" s="207" t="s">
        <v>134</v>
      </c>
      <c r="H115" s="208">
        <v>245</v>
      </c>
      <c r="I115" s="209"/>
      <c r="J115" s="210">
        <f>ROUND(I115*H115,2)</f>
        <v>0</v>
      </c>
      <c r="K115" s="211"/>
      <c r="L115" s="43"/>
      <c r="M115" s="212" t="s">
        <v>19</v>
      </c>
      <c r="N115" s="213" t="s">
        <v>43</v>
      </c>
      <c r="O115" s="83"/>
      <c r="P115" s="214">
        <f>O115*H115</f>
        <v>0</v>
      </c>
      <c r="Q115" s="214">
        <v>0.00069999999999999999</v>
      </c>
      <c r="R115" s="214">
        <f>Q115*H115</f>
        <v>0.17149999999999999</v>
      </c>
      <c r="S115" s="214">
        <v>0</v>
      </c>
      <c r="T115" s="215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6" t="s">
        <v>135</v>
      </c>
      <c r="AT115" s="216" t="s">
        <v>131</v>
      </c>
      <c r="AU115" s="216" t="s">
        <v>82</v>
      </c>
      <c r="AY115" s="16" t="s">
        <v>129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6" t="s">
        <v>80</v>
      </c>
      <c r="BK115" s="217">
        <f>ROUND(I115*H115,2)</f>
        <v>0</v>
      </c>
      <c r="BL115" s="16" t="s">
        <v>135</v>
      </c>
      <c r="BM115" s="216" t="s">
        <v>192</v>
      </c>
    </row>
    <row r="116" s="2" customFormat="1">
      <c r="A116" s="37"/>
      <c r="B116" s="38"/>
      <c r="C116" s="39"/>
      <c r="D116" s="218" t="s">
        <v>137</v>
      </c>
      <c r="E116" s="39"/>
      <c r="F116" s="219" t="s">
        <v>193</v>
      </c>
      <c r="G116" s="39"/>
      <c r="H116" s="39"/>
      <c r="I116" s="220"/>
      <c r="J116" s="39"/>
      <c r="K116" s="39"/>
      <c r="L116" s="43"/>
      <c r="M116" s="221"/>
      <c r="N116" s="222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137</v>
      </c>
      <c r="AU116" s="16" t="s">
        <v>82</v>
      </c>
    </row>
    <row r="117" s="2" customFormat="1" ht="44.25" customHeight="1">
      <c r="A117" s="37"/>
      <c r="B117" s="38"/>
      <c r="C117" s="204" t="s">
        <v>194</v>
      </c>
      <c r="D117" s="204" t="s">
        <v>131</v>
      </c>
      <c r="E117" s="205" t="s">
        <v>195</v>
      </c>
      <c r="F117" s="206" t="s">
        <v>196</v>
      </c>
      <c r="G117" s="207" t="s">
        <v>134</v>
      </c>
      <c r="H117" s="208">
        <v>245</v>
      </c>
      <c r="I117" s="209"/>
      <c r="J117" s="210">
        <f>ROUND(I117*H117,2)</f>
        <v>0</v>
      </c>
      <c r="K117" s="211"/>
      <c r="L117" s="43"/>
      <c r="M117" s="212" t="s">
        <v>19</v>
      </c>
      <c r="N117" s="213" t="s">
        <v>43</v>
      </c>
      <c r="O117" s="83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6" t="s">
        <v>135</v>
      </c>
      <c r="AT117" s="216" t="s">
        <v>131</v>
      </c>
      <c r="AU117" s="216" t="s">
        <v>82</v>
      </c>
      <c r="AY117" s="16" t="s">
        <v>129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6" t="s">
        <v>80</v>
      </c>
      <c r="BK117" s="217">
        <f>ROUND(I117*H117,2)</f>
        <v>0</v>
      </c>
      <c r="BL117" s="16" t="s">
        <v>135</v>
      </c>
      <c r="BM117" s="216" t="s">
        <v>197</v>
      </c>
    </row>
    <row r="118" s="2" customFormat="1">
      <c r="A118" s="37"/>
      <c r="B118" s="38"/>
      <c r="C118" s="39"/>
      <c r="D118" s="218" t="s">
        <v>137</v>
      </c>
      <c r="E118" s="39"/>
      <c r="F118" s="219" t="s">
        <v>198</v>
      </c>
      <c r="G118" s="39"/>
      <c r="H118" s="39"/>
      <c r="I118" s="220"/>
      <c r="J118" s="39"/>
      <c r="K118" s="39"/>
      <c r="L118" s="43"/>
      <c r="M118" s="221"/>
      <c r="N118" s="222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137</v>
      </c>
      <c r="AU118" s="16" t="s">
        <v>82</v>
      </c>
    </row>
    <row r="119" s="2" customFormat="1" ht="33" customHeight="1">
      <c r="A119" s="37"/>
      <c r="B119" s="38"/>
      <c r="C119" s="204" t="s">
        <v>199</v>
      </c>
      <c r="D119" s="204" t="s">
        <v>131</v>
      </c>
      <c r="E119" s="205" t="s">
        <v>200</v>
      </c>
      <c r="F119" s="206" t="s">
        <v>201</v>
      </c>
      <c r="G119" s="207" t="s">
        <v>134</v>
      </c>
      <c r="H119" s="208">
        <v>245</v>
      </c>
      <c r="I119" s="209"/>
      <c r="J119" s="210">
        <f>ROUND(I119*H119,2)</f>
        <v>0</v>
      </c>
      <c r="K119" s="211"/>
      <c r="L119" s="43"/>
      <c r="M119" s="212" t="s">
        <v>19</v>
      </c>
      <c r="N119" s="213" t="s">
        <v>43</v>
      </c>
      <c r="O119" s="83"/>
      <c r="P119" s="214">
        <f>O119*H119</f>
        <v>0</v>
      </c>
      <c r="Q119" s="214">
        <v>0.00079000000000000001</v>
      </c>
      <c r="R119" s="214">
        <f>Q119*H119</f>
        <v>0.19355</v>
      </c>
      <c r="S119" s="214">
        <v>0</v>
      </c>
      <c r="T119" s="215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6" t="s">
        <v>135</v>
      </c>
      <c r="AT119" s="216" t="s">
        <v>131</v>
      </c>
      <c r="AU119" s="216" t="s">
        <v>82</v>
      </c>
      <c r="AY119" s="16" t="s">
        <v>129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6" t="s">
        <v>80</v>
      </c>
      <c r="BK119" s="217">
        <f>ROUND(I119*H119,2)</f>
        <v>0</v>
      </c>
      <c r="BL119" s="16" t="s">
        <v>135</v>
      </c>
      <c r="BM119" s="216" t="s">
        <v>202</v>
      </c>
    </row>
    <row r="120" s="2" customFormat="1">
      <c r="A120" s="37"/>
      <c r="B120" s="38"/>
      <c r="C120" s="39"/>
      <c r="D120" s="218" t="s">
        <v>137</v>
      </c>
      <c r="E120" s="39"/>
      <c r="F120" s="219" t="s">
        <v>203</v>
      </c>
      <c r="G120" s="39"/>
      <c r="H120" s="39"/>
      <c r="I120" s="220"/>
      <c r="J120" s="39"/>
      <c r="K120" s="39"/>
      <c r="L120" s="43"/>
      <c r="M120" s="221"/>
      <c r="N120" s="222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137</v>
      </c>
      <c r="AU120" s="16" t="s">
        <v>82</v>
      </c>
    </row>
    <row r="121" s="2" customFormat="1" ht="37.8" customHeight="1">
      <c r="A121" s="37"/>
      <c r="B121" s="38"/>
      <c r="C121" s="204" t="s">
        <v>204</v>
      </c>
      <c r="D121" s="204" t="s">
        <v>131</v>
      </c>
      <c r="E121" s="205" t="s">
        <v>205</v>
      </c>
      <c r="F121" s="206" t="s">
        <v>206</v>
      </c>
      <c r="G121" s="207" t="s">
        <v>134</v>
      </c>
      <c r="H121" s="208">
        <v>245</v>
      </c>
      <c r="I121" s="209"/>
      <c r="J121" s="210">
        <f>ROUND(I121*H121,2)</f>
        <v>0</v>
      </c>
      <c r="K121" s="211"/>
      <c r="L121" s="43"/>
      <c r="M121" s="212" t="s">
        <v>19</v>
      </c>
      <c r="N121" s="213" t="s">
        <v>43</v>
      </c>
      <c r="O121" s="83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6" t="s">
        <v>135</v>
      </c>
      <c r="AT121" s="216" t="s">
        <v>131</v>
      </c>
      <c r="AU121" s="216" t="s">
        <v>82</v>
      </c>
      <c r="AY121" s="16" t="s">
        <v>129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6" t="s">
        <v>80</v>
      </c>
      <c r="BK121" s="217">
        <f>ROUND(I121*H121,2)</f>
        <v>0</v>
      </c>
      <c r="BL121" s="16" t="s">
        <v>135</v>
      </c>
      <c r="BM121" s="216" t="s">
        <v>207</v>
      </c>
    </row>
    <row r="122" s="2" customFormat="1">
      <c r="A122" s="37"/>
      <c r="B122" s="38"/>
      <c r="C122" s="39"/>
      <c r="D122" s="218" t="s">
        <v>137</v>
      </c>
      <c r="E122" s="39"/>
      <c r="F122" s="219" t="s">
        <v>208</v>
      </c>
      <c r="G122" s="39"/>
      <c r="H122" s="39"/>
      <c r="I122" s="220"/>
      <c r="J122" s="39"/>
      <c r="K122" s="39"/>
      <c r="L122" s="43"/>
      <c r="M122" s="221"/>
      <c r="N122" s="222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137</v>
      </c>
      <c r="AU122" s="16" t="s">
        <v>82</v>
      </c>
    </row>
    <row r="123" s="2" customFormat="1" ht="66.75" customHeight="1">
      <c r="A123" s="37"/>
      <c r="B123" s="38"/>
      <c r="C123" s="204" t="s">
        <v>209</v>
      </c>
      <c r="D123" s="204" t="s">
        <v>131</v>
      </c>
      <c r="E123" s="205" t="s">
        <v>210</v>
      </c>
      <c r="F123" s="206" t="s">
        <v>211</v>
      </c>
      <c r="G123" s="207" t="s">
        <v>161</v>
      </c>
      <c r="H123" s="208">
        <v>263.69</v>
      </c>
      <c r="I123" s="209"/>
      <c r="J123" s="210">
        <f>ROUND(I123*H123,2)</f>
        <v>0</v>
      </c>
      <c r="K123" s="211"/>
      <c r="L123" s="43"/>
      <c r="M123" s="212" t="s">
        <v>19</v>
      </c>
      <c r="N123" s="213" t="s">
        <v>43</v>
      </c>
      <c r="O123" s="83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6" t="s">
        <v>135</v>
      </c>
      <c r="AT123" s="216" t="s">
        <v>131</v>
      </c>
      <c r="AU123" s="216" t="s">
        <v>82</v>
      </c>
      <c r="AY123" s="16" t="s">
        <v>129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6" t="s">
        <v>80</v>
      </c>
      <c r="BK123" s="217">
        <f>ROUND(I123*H123,2)</f>
        <v>0</v>
      </c>
      <c r="BL123" s="16" t="s">
        <v>135</v>
      </c>
      <c r="BM123" s="216" t="s">
        <v>212</v>
      </c>
    </row>
    <row r="124" s="2" customFormat="1">
      <c r="A124" s="37"/>
      <c r="B124" s="38"/>
      <c r="C124" s="39"/>
      <c r="D124" s="218" t="s">
        <v>137</v>
      </c>
      <c r="E124" s="39"/>
      <c r="F124" s="219" t="s">
        <v>213</v>
      </c>
      <c r="G124" s="39"/>
      <c r="H124" s="39"/>
      <c r="I124" s="220"/>
      <c r="J124" s="39"/>
      <c r="K124" s="39"/>
      <c r="L124" s="43"/>
      <c r="M124" s="221"/>
      <c r="N124" s="222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137</v>
      </c>
      <c r="AU124" s="16" t="s">
        <v>82</v>
      </c>
    </row>
    <row r="125" s="2" customFormat="1" ht="49.05" customHeight="1">
      <c r="A125" s="37"/>
      <c r="B125" s="38"/>
      <c r="C125" s="204" t="s">
        <v>214</v>
      </c>
      <c r="D125" s="204" t="s">
        <v>131</v>
      </c>
      <c r="E125" s="205" t="s">
        <v>215</v>
      </c>
      <c r="F125" s="206" t="s">
        <v>216</v>
      </c>
      <c r="G125" s="207" t="s">
        <v>146</v>
      </c>
      <c r="H125" s="208">
        <v>10</v>
      </c>
      <c r="I125" s="209"/>
      <c r="J125" s="210">
        <f>ROUND(I125*H125,2)</f>
        <v>0</v>
      </c>
      <c r="K125" s="211"/>
      <c r="L125" s="43"/>
      <c r="M125" s="212" t="s">
        <v>19</v>
      </c>
      <c r="N125" s="213" t="s">
        <v>43</v>
      </c>
      <c r="O125" s="83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6" t="s">
        <v>135</v>
      </c>
      <c r="AT125" s="216" t="s">
        <v>131</v>
      </c>
      <c r="AU125" s="216" t="s">
        <v>82</v>
      </c>
      <c r="AY125" s="16" t="s">
        <v>129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6" t="s">
        <v>80</v>
      </c>
      <c r="BK125" s="217">
        <f>ROUND(I125*H125,2)</f>
        <v>0</v>
      </c>
      <c r="BL125" s="16" t="s">
        <v>135</v>
      </c>
      <c r="BM125" s="216" t="s">
        <v>217</v>
      </c>
    </row>
    <row r="126" s="2" customFormat="1">
      <c r="A126" s="37"/>
      <c r="B126" s="38"/>
      <c r="C126" s="39"/>
      <c r="D126" s="218" t="s">
        <v>137</v>
      </c>
      <c r="E126" s="39"/>
      <c r="F126" s="219" t="s">
        <v>218</v>
      </c>
      <c r="G126" s="39"/>
      <c r="H126" s="39"/>
      <c r="I126" s="220"/>
      <c r="J126" s="39"/>
      <c r="K126" s="39"/>
      <c r="L126" s="43"/>
      <c r="M126" s="221"/>
      <c r="N126" s="222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137</v>
      </c>
      <c r="AU126" s="16" t="s">
        <v>82</v>
      </c>
    </row>
    <row r="127" s="2" customFormat="1" ht="44.25" customHeight="1">
      <c r="A127" s="37"/>
      <c r="B127" s="38"/>
      <c r="C127" s="204" t="s">
        <v>219</v>
      </c>
      <c r="D127" s="204" t="s">
        <v>131</v>
      </c>
      <c r="E127" s="205" t="s">
        <v>220</v>
      </c>
      <c r="F127" s="206" t="s">
        <v>221</v>
      </c>
      <c r="G127" s="207" t="s">
        <v>146</v>
      </c>
      <c r="H127" s="208">
        <v>10</v>
      </c>
      <c r="I127" s="209"/>
      <c r="J127" s="210">
        <f>ROUND(I127*H127,2)</f>
        <v>0</v>
      </c>
      <c r="K127" s="211"/>
      <c r="L127" s="43"/>
      <c r="M127" s="212" t="s">
        <v>19</v>
      </c>
      <c r="N127" s="213" t="s">
        <v>43</v>
      </c>
      <c r="O127" s="83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6" t="s">
        <v>135</v>
      </c>
      <c r="AT127" s="216" t="s">
        <v>131</v>
      </c>
      <c r="AU127" s="216" t="s">
        <v>82</v>
      </c>
      <c r="AY127" s="16" t="s">
        <v>129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6" t="s">
        <v>80</v>
      </c>
      <c r="BK127" s="217">
        <f>ROUND(I127*H127,2)</f>
        <v>0</v>
      </c>
      <c r="BL127" s="16" t="s">
        <v>135</v>
      </c>
      <c r="BM127" s="216" t="s">
        <v>222</v>
      </c>
    </row>
    <row r="128" s="2" customFormat="1">
      <c r="A128" s="37"/>
      <c r="B128" s="38"/>
      <c r="C128" s="39"/>
      <c r="D128" s="218" t="s">
        <v>137</v>
      </c>
      <c r="E128" s="39"/>
      <c r="F128" s="219" t="s">
        <v>223</v>
      </c>
      <c r="G128" s="39"/>
      <c r="H128" s="39"/>
      <c r="I128" s="220"/>
      <c r="J128" s="39"/>
      <c r="K128" s="39"/>
      <c r="L128" s="43"/>
      <c r="M128" s="221"/>
      <c r="N128" s="222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137</v>
      </c>
      <c r="AU128" s="16" t="s">
        <v>82</v>
      </c>
    </row>
    <row r="129" s="2" customFormat="1" ht="37.8" customHeight="1">
      <c r="A129" s="37"/>
      <c r="B129" s="38"/>
      <c r="C129" s="204" t="s">
        <v>224</v>
      </c>
      <c r="D129" s="204" t="s">
        <v>131</v>
      </c>
      <c r="E129" s="205" t="s">
        <v>225</v>
      </c>
      <c r="F129" s="206" t="s">
        <v>226</v>
      </c>
      <c r="G129" s="207" t="s">
        <v>146</v>
      </c>
      <c r="H129" s="208">
        <v>10</v>
      </c>
      <c r="I129" s="209"/>
      <c r="J129" s="210">
        <f>ROUND(I129*H129,2)</f>
        <v>0</v>
      </c>
      <c r="K129" s="211"/>
      <c r="L129" s="43"/>
      <c r="M129" s="212" t="s">
        <v>19</v>
      </c>
      <c r="N129" s="213" t="s">
        <v>43</v>
      </c>
      <c r="O129" s="83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6" t="s">
        <v>135</v>
      </c>
      <c r="AT129" s="216" t="s">
        <v>131</v>
      </c>
      <c r="AU129" s="216" t="s">
        <v>82</v>
      </c>
      <c r="AY129" s="16" t="s">
        <v>129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6" t="s">
        <v>80</v>
      </c>
      <c r="BK129" s="217">
        <f>ROUND(I129*H129,2)</f>
        <v>0</v>
      </c>
      <c r="BL129" s="16" t="s">
        <v>135</v>
      </c>
      <c r="BM129" s="216" t="s">
        <v>227</v>
      </c>
    </row>
    <row r="130" s="2" customFormat="1">
      <c r="A130" s="37"/>
      <c r="B130" s="38"/>
      <c r="C130" s="39"/>
      <c r="D130" s="218" t="s">
        <v>137</v>
      </c>
      <c r="E130" s="39"/>
      <c r="F130" s="219" t="s">
        <v>228</v>
      </c>
      <c r="G130" s="39"/>
      <c r="H130" s="39"/>
      <c r="I130" s="220"/>
      <c r="J130" s="39"/>
      <c r="K130" s="39"/>
      <c r="L130" s="43"/>
      <c r="M130" s="221"/>
      <c r="N130" s="222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137</v>
      </c>
      <c r="AU130" s="16" t="s">
        <v>82</v>
      </c>
    </row>
    <row r="131" s="2" customFormat="1" ht="33" customHeight="1">
      <c r="A131" s="37"/>
      <c r="B131" s="38"/>
      <c r="C131" s="204" t="s">
        <v>229</v>
      </c>
      <c r="D131" s="204" t="s">
        <v>131</v>
      </c>
      <c r="E131" s="205" t="s">
        <v>230</v>
      </c>
      <c r="F131" s="206" t="s">
        <v>231</v>
      </c>
      <c r="G131" s="207" t="s">
        <v>134</v>
      </c>
      <c r="H131" s="208">
        <v>10</v>
      </c>
      <c r="I131" s="209"/>
      <c r="J131" s="210">
        <f>ROUND(I131*H131,2)</f>
        <v>0</v>
      </c>
      <c r="K131" s="211"/>
      <c r="L131" s="43"/>
      <c r="M131" s="212" t="s">
        <v>19</v>
      </c>
      <c r="N131" s="213" t="s">
        <v>43</v>
      </c>
      <c r="O131" s="83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6" t="s">
        <v>135</v>
      </c>
      <c r="AT131" s="216" t="s">
        <v>131</v>
      </c>
      <c r="AU131" s="216" t="s">
        <v>82</v>
      </c>
      <c r="AY131" s="16" t="s">
        <v>129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6" t="s">
        <v>80</v>
      </c>
      <c r="BK131" s="217">
        <f>ROUND(I131*H131,2)</f>
        <v>0</v>
      </c>
      <c r="BL131" s="16" t="s">
        <v>135</v>
      </c>
      <c r="BM131" s="216" t="s">
        <v>232</v>
      </c>
    </row>
    <row r="132" s="2" customFormat="1">
      <c r="A132" s="37"/>
      <c r="B132" s="38"/>
      <c r="C132" s="39"/>
      <c r="D132" s="218" t="s">
        <v>137</v>
      </c>
      <c r="E132" s="39"/>
      <c r="F132" s="219" t="s">
        <v>233</v>
      </c>
      <c r="G132" s="39"/>
      <c r="H132" s="39"/>
      <c r="I132" s="220"/>
      <c r="J132" s="39"/>
      <c r="K132" s="39"/>
      <c r="L132" s="43"/>
      <c r="M132" s="221"/>
      <c r="N132" s="222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137</v>
      </c>
      <c r="AU132" s="16" t="s">
        <v>82</v>
      </c>
    </row>
    <row r="133" s="2" customFormat="1" ht="62.7" customHeight="1">
      <c r="A133" s="37"/>
      <c r="B133" s="38"/>
      <c r="C133" s="204" t="s">
        <v>7</v>
      </c>
      <c r="D133" s="204" t="s">
        <v>131</v>
      </c>
      <c r="E133" s="205" t="s">
        <v>234</v>
      </c>
      <c r="F133" s="206" t="s">
        <v>235</v>
      </c>
      <c r="G133" s="207" t="s">
        <v>161</v>
      </c>
      <c r="H133" s="208">
        <v>948.23000000000002</v>
      </c>
      <c r="I133" s="209"/>
      <c r="J133" s="210">
        <f>ROUND(I133*H133,2)</f>
        <v>0</v>
      </c>
      <c r="K133" s="211"/>
      <c r="L133" s="43"/>
      <c r="M133" s="212" t="s">
        <v>19</v>
      </c>
      <c r="N133" s="213" t="s">
        <v>43</v>
      </c>
      <c r="O133" s="83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6" t="s">
        <v>135</v>
      </c>
      <c r="AT133" s="216" t="s">
        <v>131</v>
      </c>
      <c r="AU133" s="216" t="s">
        <v>82</v>
      </c>
      <c r="AY133" s="16" t="s">
        <v>129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6" t="s">
        <v>80</v>
      </c>
      <c r="BK133" s="217">
        <f>ROUND(I133*H133,2)</f>
        <v>0</v>
      </c>
      <c r="BL133" s="16" t="s">
        <v>135</v>
      </c>
      <c r="BM133" s="216" t="s">
        <v>236</v>
      </c>
    </row>
    <row r="134" s="2" customFormat="1">
      <c r="A134" s="37"/>
      <c r="B134" s="38"/>
      <c r="C134" s="39"/>
      <c r="D134" s="218" t="s">
        <v>137</v>
      </c>
      <c r="E134" s="39"/>
      <c r="F134" s="219" t="s">
        <v>237</v>
      </c>
      <c r="G134" s="39"/>
      <c r="H134" s="39"/>
      <c r="I134" s="220"/>
      <c r="J134" s="39"/>
      <c r="K134" s="39"/>
      <c r="L134" s="43"/>
      <c r="M134" s="221"/>
      <c r="N134" s="222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137</v>
      </c>
      <c r="AU134" s="16" t="s">
        <v>82</v>
      </c>
    </row>
    <row r="135" s="2" customFormat="1" ht="62.7" customHeight="1">
      <c r="A135" s="37"/>
      <c r="B135" s="38"/>
      <c r="C135" s="204" t="s">
        <v>238</v>
      </c>
      <c r="D135" s="204" t="s">
        <v>131</v>
      </c>
      <c r="E135" s="205" t="s">
        <v>239</v>
      </c>
      <c r="F135" s="206" t="s">
        <v>240</v>
      </c>
      <c r="G135" s="207" t="s">
        <v>161</v>
      </c>
      <c r="H135" s="208">
        <v>3141.1900000000001</v>
      </c>
      <c r="I135" s="209"/>
      <c r="J135" s="210">
        <f>ROUND(I135*H135,2)</f>
        <v>0</v>
      </c>
      <c r="K135" s="211"/>
      <c r="L135" s="43"/>
      <c r="M135" s="212" t="s">
        <v>19</v>
      </c>
      <c r="N135" s="213" t="s">
        <v>43</v>
      </c>
      <c r="O135" s="83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6" t="s">
        <v>135</v>
      </c>
      <c r="AT135" s="216" t="s">
        <v>131</v>
      </c>
      <c r="AU135" s="216" t="s">
        <v>82</v>
      </c>
      <c r="AY135" s="16" t="s">
        <v>129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6" t="s">
        <v>80</v>
      </c>
      <c r="BK135" s="217">
        <f>ROUND(I135*H135,2)</f>
        <v>0</v>
      </c>
      <c r="BL135" s="16" t="s">
        <v>135</v>
      </c>
      <c r="BM135" s="216" t="s">
        <v>241</v>
      </c>
    </row>
    <row r="136" s="2" customFormat="1">
      <c r="A136" s="37"/>
      <c r="B136" s="38"/>
      <c r="C136" s="39"/>
      <c r="D136" s="218" t="s">
        <v>137</v>
      </c>
      <c r="E136" s="39"/>
      <c r="F136" s="219" t="s">
        <v>242</v>
      </c>
      <c r="G136" s="39"/>
      <c r="H136" s="39"/>
      <c r="I136" s="220"/>
      <c r="J136" s="39"/>
      <c r="K136" s="39"/>
      <c r="L136" s="43"/>
      <c r="M136" s="221"/>
      <c r="N136" s="222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137</v>
      </c>
      <c r="AU136" s="16" t="s">
        <v>82</v>
      </c>
    </row>
    <row r="137" s="2" customFormat="1" ht="44.25" customHeight="1">
      <c r="A137" s="37"/>
      <c r="B137" s="38"/>
      <c r="C137" s="204" t="s">
        <v>243</v>
      </c>
      <c r="D137" s="204" t="s">
        <v>131</v>
      </c>
      <c r="E137" s="205" t="s">
        <v>244</v>
      </c>
      <c r="F137" s="206" t="s">
        <v>245</v>
      </c>
      <c r="G137" s="207" t="s">
        <v>161</v>
      </c>
      <c r="H137" s="208">
        <v>4089.4200000000001</v>
      </c>
      <c r="I137" s="209"/>
      <c r="J137" s="210">
        <f>ROUND(I137*H137,2)</f>
        <v>0</v>
      </c>
      <c r="K137" s="211"/>
      <c r="L137" s="43"/>
      <c r="M137" s="212" t="s">
        <v>19</v>
      </c>
      <c r="N137" s="213" t="s">
        <v>43</v>
      </c>
      <c r="O137" s="83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6" t="s">
        <v>135</v>
      </c>
      <c r="AT137" s="216" t="s">
        <v>131</v>
      </c>
      <c r="AU137" s="216" t="s">
        <v>82</v>
      </c>
      <c r="AY137" s="16" t="s">
        <v>129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6" t="s">
        <v>80</v>
      </c>
      <c r="BK137" s="217">
        <f>ROUND(I137*H137,2)</f>
        <v>0</v>
      </c>
      <c r="BL137" s="16" t="s">
        <v>135</v>
      </c>
      <c r="BM137" s="216" t="s">
        <v>246</v>
      </c>
    </row>
    <row r="138" s="2" customFormat="1">
      <c r="A138" s="37"/>
      <c r="B138" s="38"/>
      <c r="C138" s="39"/>
      <c r="D138" s="218" t="s">
        <v>137</v>
      </c>
      <c r="E138" s="39"/>
      <c r="F138" s="219" t="s">
        <v>247</v>
      </c>
      <c r="G138" s="39"/>
      <c r="H138" s="39"/>
      <c r="I138" s="220"/>
      <c r="J138" s="39"/>
      <c r="K138" s="39"/>
      <c r="L138" s="43"/>
      <c r="M138" s="221"/>
      <c r="N138" s="222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137</v>
      </c>
      <c r="AU138" s="16" t="s">
        <v>82</v>
      </c>
    </row>
    <row r="139" s="2" customFormat="1" ht="44.25" customHeight="1">
      <c r="A139" s="37"/>
      <c r="B139" s="38"/>
      <c r="C139" s="204" t="s">
        <v>248</v>
      </c>
      <c r="D139" s="204" t="s">
        <v>131</v>
      </c>
      <c r="E139" s="205" t="s">
        <v>249</v>
      </c>
      <c r="F139" s="206" t="s">
        <v>250</v>
      </c>
      <c r="G139" s="207" t="s">
        <v>161</v>
      </c>
      <c r="H139" s="208">
        <v>2594.1500000000001</v>
      </c>
      <c r="I139" s="209"/>
      <c r="J139" s="210">
        <f>ROUND(I139*H139,2)</f>
        <v>0</v>
      </c>
      <c r="K139" s="211"/>
      <c r="L139" s="43"/>
      <c r="M139" s="212" t="s">
        <v>19</v>
      </c>
      <c r="N139" s="213" t="s">
        <v>43</v>
      </c>
      <c r="O139" s="83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6" t="s">
        <v>135</v>
      </c>
      <c r="AT139" s="216" t="s">
        <v>131</v>
      </c>
      <c r="AU139" s="216" t="s">
        <v>82</v>
      </c>
      <c r="AY139" s="16" t="s">
        <v>129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6" t="s">
        <v>80</v>
      </c>
      <c r="BK139" s="217">
        <f>ROUND(I139*H139,2)</f>
        <v>0</v>
      </c>
      <c r="BL139" s="16" t="s">
        <v>135</v>
      </c>
      <c r="BM139" s="216" t="s">
        <v>251</v>
      </c>
    </row>
    <row r="140" s="2" customFormat="1">
      <c r="A140" s="37"/>
      <c r="B140" s="38"/>
      <c r="C140" s="39"/>
      <c r="D140" s="218" t="s">
        <v>137</v>
      </c>
      <c r="E140" s="39"/>
      <c r="F140" s="219" t="s">
        <v>252</v>
      </c>
      <c r="G140" s="39"/>
      <c r="H140" s="39"/>
      <c r="I140" s="220"/>
      <c r="J140" s="39"/>
      <c r="K140" s="39"/>
      <c r="L140" s="43"/>
      <c r="M140" s="221"/>
      <c r="N140" s="222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137</v>
      </c>
      <c r="AU140" s="16" t="s">
        <v>82</v>
      </c>
    </row>
    <row r="141" s="2" customFormat="1" ht="33" customHeight="1">
      <c r="A141" s="37"/>
      <c r="B141" s="38"/>
      <c r="C141" s="204" t="s">
        <v>253</v>
      </c>
      <c r="D141" s="204" t="s">
        <v>131</v>
      </c>
      <c r="E141" s="205" t="s">
        <v>254</v>
      </c>
      <c r="F141" s="206" t="s">
        <v>255</v>
      </c>
      <c r="G141" s="207" t="s">
        <v>134</v>
      </c>
      <c r="H141" s="208">
        <v>580</v>
      </c>
      <c r="I141" s="209"/>
      <c r="J141" s="210">
        <f>ROUND(I141*H141,2)</f>
        <v>0</v>
      </c>
      <c r="K141" s="211"/>
      <c r="L141" s="43"/>
      <c r="M141" s="212" t="s">
        <v>19</v>
      </c>
      <c r="N141" s="213" t="s">
        <v>43</v>
      </c>
      <c r="O141" s="83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6" t="s">
        <v>135</v>
      </c>
      <c r="AT141" s="216" t="s">
        <v>131</v>
      </c>
      <c r="AU141" s="216" t="s">
        <v>82</v>
      </c>
      <c r="AY141" s="16" t="s">
        <v>129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6" t="s">
        <v>80</v>
      </c>
      <c r="BK141" s="217">
        <f>ROUND(I141*H141,2)</f>
        <v>0</v>
      </c>
      <c r="BL141" s="16" t="s">
        <v>135</v>
      </c>
      <c r="BM141" s="216" t="s">
        <v>256</v>
      </c>
    </row>
    <row r="142" s="2" customFormat="1">
      <c r="A142" s="37"/>
      <c r="B142" s="38"/>
      <c r="C142" s="39"/>
      <c r="D142" s="218" t="s">
        <v>137</v>
      </c>
      <c r="E142" s="39"/>
      <c r="F142" s="219" t="s">
        <v>257</v>
      </c>
      <c r="G142" s="39"/>
      <c r="H142" s="39"/>
      <c r="I142" s="220"/>
      <c r="J142" s="39"/>
      <c r="K142" s="39"/>
      <c r="L142" s="43"/>
      <c r="M142" s="221"/>
      <c r="N142" s="222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137</v>
      </c>
      <c r="AU142" s="16" t="s">
        <v>82</v>
      </c>
    </row>
    <row r="143" s="2" customFormat="1" ht="37.8" customHeight="1">
      <c r="A143" s="37"/>
      <c r="B143" s="38"/>
      <c r="C143" s="204" t="s">
        <v>258</v>
      </c>
      <c r="D143" s="204" t="s">
        <v>131</v>
      </c>
      <c r="E143" s="205" t="s">
        <v>259</v>
      </c>
      <c r="F143" s="206" t="s">
        <v>260</v>
      </c>
      <c r="G143" s="207" t="s">
        <v>161</v>
      </c>
      <c r="H143" s="208">
        <v>4089.4200000000001</v>
      </c>
      <c r="I143" s="209"/>
      <c r="J143" s="210">
        <f>ROUND(I143*H143,2)</f>
        <v>0</v>
      </c>
      <c r="K143" s="211"/>
      <c r="L143" s="43"/>
      <c r="M143" s="212" t="s">
        <v>19</v>
      </c>
      <c r="N143" s="213" t="s">
        <v>43</v>
      </c>
      <c r="O143" s="83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6" t="s">
        <v>135</v>
      </c>
      <c r="AT143" s="216" t="s">
        <v>131</v>
      </c>
      <c r="AU143" s="216" t="s">
        <v>82</v>
      </c>
      <c r="AY143" s="16" t="s">
        <v>129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6" t="s">
        <v>80</v>
      </c>
      <c r="BK143" s="217">
        <f>ROUND(I143*H143,2)</f>
        <v>0</v>
      </c>
      <c r="BL143" s="16" t="s">
        <v>135</v>
      </c>
      <c r="BM143" s="216" t="s">
        <v>261</v>
      </c>
    </row>
    <row r="144" s="2" customFormat="1">
      <c r="A144" s="37"/>
      <c r="B144" s="38"/>
      <c r="C144" s="39"/>
      <c r="D144" s="218" t="s">
        <v>137</v>
      </c>
      <c r="E144" s="39"/>
      <c r="F144" s="219" t="s">
        <v>262</v>
      </c>
      <c r="G144" s="39"/>
      <c r="H144" s="39"/>
      <c r="I144" s="220"/>
      <c r="J144" s="39"/>
      <c r="K144" s="39"/>
      <c r="L144" s="43"/>
      <c r="M144" s="221"/>
      <c r="N144" s="222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137</v>
      </c>
      <c r="AU144" s="16" t="s">
        <v>82</v>
      </c>
    </row>
    <row r="145" s="2" customFormat="1" ht="44.25" customHeight="1">
      <c r="A145" s="37"/>
      <c r="B145" s="38"/>
      <c r="C145" s="204" t="s">
        <v>263</v>
      </c>
      <c r="D145" s="204" t="s">
        <v>131</v>
      </c>
      <c r="E145" s="205" t="s">
        <v>264</v>
      </c>
      <c r="F145" s="206" t="s">
        <v>265</v>
      </c>
      <c r="G145" s="207" t="s">
        <v>161</v>
      </c>
      <c r="H145" s="208">
        <v>177.41999999999999</v>
      </c>
      <c r="I145" s="209"/>
      <c r="J145" s="210">
        <f>ROUND(I145*H145,2)</f>
        <v>0</v>
      </c>
      <c r="K145" s="211"/>
      <c r="L145" s="43"/>
      <c r="M145" s="212" t="s">
        <v>19</v>
      </c>
      <c r="N145" s="213" t="s">
        <v>43</v>
      </c>
      <c r="O145" s="83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6" t="s">
        <v>135</v>
      </c>
      <c r="AT145" s="216" t="s">
        <v>131</v>
      </c>
      <c r="AU145" s="216" t="s">
        <v>82</v>
      </c>
      <c r="AY145" s="16" t="s">
        <v>129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6" t="s">
        <v>80</v>
      </c>
      <c r="BK145" s="217">
        <f>ROUND(I145*H145,2)</f>
        <v>0</v>
      </c>
      <c r="BL145" s="16" t="s">
        <v>135</v>
      </c>
      <c r="BM145" s="216" t="s">
        <v>266</v>
      </c>
    </row>
    <row r="146" s="2" customFormat="1">
      <c r="A146" s="37"/>
      <c r="B146" s="38"/>
      <c r="C146" s="39"/>
      <c r="D146" s="218" t="s">
        <v>137</v>
      </c>
      <c r="E146" s="39"/>
      <c r="F146" s="219" t="s">
        <v>267</v>
      </c>
      <c r="G146" s="39"/>
      <c r="H146" s="39"/>
      <c r="I146" s="220"/>
      <c r="J146" s="39"/>
      <c r="K146" s="39"/>
      <c r="L146" s="43"/>
      <c r="M146" s="221"/>
      <c r="N146" s="222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137</v>
      </c>
      <c r="AU146" s="16" t="s">
        <v>82</v>
      </c>
    </row>
    <row r="147" s="2" customFormat="1" ht="49.05" customHeight="1">
      <c r="A147" s="37"/>
      <c r="B147" s="38"/>
      <c r="C147" s="204" t="s">
        <v>268</v>
      </c>
      <c r="D147" s="204" t="s">
        <v>131</v>
      </c>
      <c r="E147" s="205" t="s">
        <v>269</v>
      </c>
      <c r="F147" s="206" t="s">
        <v>270</v>
      </c>
      <c r="G147" s="207" t="s">
        <v>146</v>
      </c>
      <c r="H147" s="208">
        <v>10</v>
      </c>
      <c r="I147" s="209"/>
      <c r="J147" s="210">
        <f>ROUND(I147*H147,2)</f>
        <v>0</v>
      </c>
      <c r="K147" s="211"/>
      <c r="L147" s="43"/>
      <c r="M147" s="212" t="s">
        <v>19</v>
      </c>
      <c r="N147" s="213" t="s">
        <v>43</v>
      </c>
      <c r="O147" s="83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6" t="s">
        <v>135</v>
      </c>
      <c r="AT147" s="216" t="s">
        <v>131</v>
      </c>
      <c r="AU147" s="216" t="s">
        <v>82</v>
      </c>
      <c r="AY147" s="16" t="s">
        <v>129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6" t="s">
        <v>80</v>
      </c>
      <c r="BK147" s="217">
        <f>ROUND(I147*H147,2)</f>
        <v>0</v>
      </c>
      <c r="BL147" s="16" t="s">
        <v>135</v>
      </c>
      <c r="BM147" s="216" t="s">
        <v>271</v>
      </c>
    </row>
    <row r="148" s="2" customFormat="1">
      <c r="A148" s="37"/>
      <c r="B148" s="38"/>
      <c r="C148" s="39"/>
      <c r="D148" s="218" t="s">
        <v>137</v>
      </c>
      <c r="E148" s="39"/>
      <c r="F148" s="219" t="s">
        <v>272</v>
      </c>
      <c r="G148" s="39"/>
      <c r="H148" s="39"/>
      <c r="I148" s="220"/>
      <c r="J148" s="39"/>
      <c r="K148" s="39"/>
      <c r="L148" s="43"/>
      <c r="M148" s="221"/>
      <c r="N148" s="222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137</v>
      </c>
      <c r="AU148" s="16" t="s">
        <v>82</v>
      </c>
    </row>
    <row r="149" s="2" customFormat="1" ht="33" customHeight="1">
      <c r="A149" s="37"/>
      <c r="B149" s="38"/>
      <c r="C149" s="204" t="s">
        <v>273</v>
      </c>
      <c r="D149" s="204" t="s">
        <v>131</v>
      </c>
      <c r="E149" s="205" t="s">
        <v>274</v>
      </c>
      <c r="F149" s="206" t="s">
        <v>275</v>
      </c>
      <c r="G149" s="207" t="s">
        <v>134</v>
      </c>
      <c r="H149" s="208">
        <v>10285</v>
      </c>
      <c r="I149" s="209"/>
      <c r="J149" s="210">
        <f>ROUND(I149*H149,2)</f>
        <v>0</v>
      </c>
      <c r="K149" s="211"/>
      <c r="L149" s="43"/>
      <c r="M149" s="212" t="s">
        <v>19</v>
      </c>
      <c r="N149" s="213" t="s">
        <v>43</v>
      </c>
      <c r="O149" s="83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6" t="s">
        <v>135</v>
      </c>
      <c r="AT149" s="216" t="s">
        <v>131</v>
      </c>
      <c r="AU149" s="216" t="s">
        <v>82</v>
      </c>
      <c r="AY149" s="16" t="s">
        <v>129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6" t="s">
        <v>80</v>
      </c>
      <c r="BK149" s="217">
        <f>ROUND(I149*H149,2)</f>
        <v>0</v>
      </c>
      <c r="BL149" s="16" t="s">
        <v>135</v>
      </c>
      <c r="BM149" s="216" t="s">
        <v>276</v>
      </c>
    </row>
    <row r="150" s="2" customFormat="1">
      <c r="A150" s="37"/>
      <c r="B150" s="38"/>
      <c r="C150" s="39"/>
      <c r="D150" s="218" t="s">
        <v>137</v>
      </c>
      <c r="E150" s="39"/>
      <c r="F150" s="219" t="s">
        <v>277</v>
      </c>
      <c r="G150" s="39"/>
      <c r="H150" s="39"/>
      <c r="I150" s="220"/>
      <c r="J150" s="39"/>
      <c r="K150" s="39"/>
      <c r="L150" s="43"/>
      <c r="M150" s="221"/>
      <c r="N150" s="222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137</v>
      </c>
      <c r="AU150" s="16" t="s">
        <v>82</v>
      </c>
    </row>
    <row r="151" s="2" customFormat="1" ht="37.8" customHeight="1">
      <c r="A151" s="37"/>
      <c r="B151" s="38"/>
      <c r="C151" s="204" t="s">
        <v>278</v>
      </c>
      <c r="D151" s="204" t="s">
        <v>131</v>
      </c>
      <c r="E151" s="205" t="s">
        <v>279</v>
      </c>
      <c r="F151" s="206" t="s">
        <v>280</v>
      </c>
      <c r="G151" s="207" t="s">
        <v>134</v>
      </c>
      <c r="H151" s="208">
        <v>1460</v>
      </c>
      <c r="I151" s="209"/>
      <c r="J151" s="210">
        <f>ROUND(I151*H151,2)</f>
        <v>0</v>
      </c>
      <c r="K151" s="211"/>
      <c r="L151" s="43"/>
      <c r="M151" s="212" t="s">
        <v>19</v>
      </c>
      <c r="N151" s="213" t="s">
        <v>43</v>
      </c>
      <c r="O151" s="83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6" t="s">
        <v>135</v>
      </c>
      <c r="AT151" s="216" t="s">
        <v>131</v>
      </c>
      <c r="AU151" s="216" t="s">
        <v>82</v>
      </c>
      <c r="AY151" s="16" t="s">
        <v>129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6" t="s">
        <v>80</v>
      </c>
      <c r="BK151" s="217">
        <f>ROUND(I151*H151,2)</f>
        <v>0</v>
      </c>
      <c r="BL151" s="16" t="s">
        <v>135</v>
      </c>
      <c r="BM151" s="216" t="s">
        <v>281</v>
      </c>
    </row>
    <row r="152" s="2" customFormat="1">
      <c r="A152" s="37"/>
      <c r="B152" s="38"/>
      <c r="C152" s="39"/>
      <c r="D152" s="218" t="s">
        <v>137</v>
      </c>
      <c r="E152" s="39"/>
      <c r="F152" s="219" t="s">
        <v>282</v>
      </c>
      <c r="G152" s="39"/>
      <c r="H152" s="39"/>
      <c r="I152" s="220"/>
      <c r="J152" s="39"/>
      <c r="K152" s="39"/>
      <c r="L152" s="43"/>
      <c r="M152" s="221"/>
      <c r="N152" s="222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137</v>
      </c>
      <c r="AU152" s="16" t="s">
        <v>82</v>
      </c>
    </row>
    <row r="153" s="2" customFormat="1" ht="49.05" customHeight="1">
      <c r="A153" s="37"/>
      <c r="B153" s="38"/>
      <c r="C153" s="204" t="s">
        <v>283</v>
      </c>
      <c r="D153" s="204" t="s">
        <v>131</v>
      </c>
      <c r="E153" s="205" t="s">
        <v>284</v>
      </c>
      <c r="F153" s="206" t="s">
        <v>285</v>
      </c>
      <c r="G153" s="207" t="s">
        <v>134</v>
      </c>
      <c r="H153" s="208">
        <v>1450</v>
      </c>
      <c r="I153" s="209"/>
      <c r="J153" s="210">
        <f>ROUND(I153*H153,2)</f>
        <v>0</v>
      </c>
      <c r="K153" s="211"/>
      <c r="L153" s="43"/>
      <c r="M153" s="212" t="s">
        <v>19</v>
      </c>
      <c r="N153" s="213" t="s">
        <v>43</v>
      </c>
      <c r="O153" s="83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6" t="s">
        <v>135</v>
      </c>
      <c r="AT153" s="216" t="s">
        <v>131</v>
      </c>
      <c r="AU153" s="216" t="s">
        <v>82</v>
      </c>
      <c r="AY153" s="16" t="s">
        <v>129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6" t="s">
        <v>80</v>
      </c>
      <c r="BK153" s="217">
        <f>ROUND(I153*H153,2)</f>
        <v>0</v>
      </c>
      <c r="BL153" s="16" t="s">
        <v>135</v>
      </c>
      <c r="BM153" s="216" t="s">
        <v>286</v>
      </c>
    </row>
    <row r="154" s="2" customFormat="1">
      <c r="A154" s="37"/>
      <c r="B154" s="38"/>
      <c r="C154" s="39"/>
      <c r="D154" s="218" t="s">
        <v>137</v>
      </c>
      <c r="E154" s="39"/>
      <c r="F154" s="219" t="s">
        <v>287</v>
      </c>
      <c r="G154" s="39"/>
      <c r="H154" s="39"/>
      <c r="I154" s="220"/>
      <c r="J154" s="39"/>
      <c r="K154" s="39"/>
      <c r="L154" s="43"/>
      <c r="M154" s="221"/>
      <c r="N154" s="222"/>
      <c r="O154" s="83"/>
      <c r="P154" s="83"/>
      <c r="Q154" s="83"/>
      <c r="R154" s="83"/>
      <c r="S154" s="83"/>
      <c r="T154" s="84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137</v>
      </c>
      <c r="AU154" s="16" t="s">
        <v>82</v>
      </c>
    </row>
    <row r="155" s="2" customFormat="1" ht="37.8" customHeight="1">
      <c r="A155" s="37"/>
      <c r="B155" s="38"/>
      <c r="C155" s="204" t="s">
        <v>288</v>
      </c>
      <c r="D155" s="204" t="s">
        <v>131</v>
      </c>
      <c r="E155" s="205" t="s">
        <v>289</v>
      </c>
      <c r="F155" s="206" t="s">
        <v>290</v>
      </c>
      <c r="G155" s="207" t="s">
        <v>134</v>
      </c>
      <c r="H155" s="208">
        <v>1026</v>
      </c>
      <c r="I155" s="209"/>
      <c r="J155" s="210">
        <f>ROUND(I155*H155,2)</f>
        <v>0</v>
      </c>
      <c r="K155" s="211"/>
      <c r="L155" s="43"/>
      <c r="M155" s="212" t="s">
        <v>19</v>
      </c>
      <c r="N155" s="213" t="s">
        <v>43</v>
      </c>
      <c r="O155" s="83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6" t="s">
        <v>135</v>
      </c>
      <c r="AT155" s="216" t="s">
        <v>131</v>
      </c>
      <c r="AU155" s="216" t="s">
        <v>82</v>
      </c>
      <c r="AY155" s="16" t="s">
        <v>129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6" t="s">
        <v>80</v>
      </c>
      <c r="BK155" s="217">
        <f>ROUND(I155*H155,2)</f>
        <v>0</v>
      </c>
      <c r="BL155" s="16" t="s">
        <v>135</v>
      </c>
      <c r="BM155" s="216" t="s">
        <v>291</v>
      </c>
    </row>
    <row r="156" s="2" customFormat="1">
      <c r="A156" s="37"/>
      <c r="B156" s="38"/>
      <c r="C156" s="39"/>
      <c r="D156" s="218" t="s">
        <v>137</v>
      </c>
      <c r="E156" s="39"/>
      <c r="F156" s="219" t="s">
        <v>292</v>
      </c>
      <c r="G156" s="39"/>
      <c r="H156" s="39"/>
      <c r="I156" s="220"/>
      <c r="J156" s="39"/>
      <c r="K156" s="39"/>
      <c r="L156" s="43"/>
      <c r="M156" s="221"/>
      <c r="N156" s="222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137</v>
      </c>
      <c r="AU156" s="16" t="s">
        <v>82</v>
      </c>
    </row>
    <row r="157" s="2" customFormat="1" ht="37.8" customHeight="1">
      <c r="A157" s="37"/>
      <c r="B157" s="38"/>
      <c r="C157" s="204" t="s">
        <v>293</v>
      </c>
      <c r="D157" s="204" t="s">
        <v>131</v>
      </c>
      <c r="E157" s="205" t="s">
        <v>294</v>
      </c>
      <c r="F157" s="206" t="s">
        <v>295</v>
      </c>
      <c r="G157" s="207" t="s">
        <v>134</v>
      </c>
      <c r="H157" s="208">
        <v>1313</v>
      </c>
      <c r="I157" s="209"/>
      <c r="J157" s="210">
        <f>ROUND(I157*H157,2)</f>
        <v>0</v>
      </c>
      <c r="K157" s="211"/>
      <c r="L157" s="43"/>
      <c r="M157" s="212" t="s">
        <v>19</v>
      </c>
      <c r="N157" s="213" t="s">
        <v>43</v>
      </c>
      <c r="O157" s="83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6" t="s">
        <v>135</v>
      </c>
      <c r="AT157" s="216" t="s">
        <v>131</v>
      </c>
      <c r="AU157" s="216" t="s">
        <v>82</v>
      </c>
      <c r="AY157" s="16" t="s">
        <v>129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6" t="s">
        <v>80</v>
      </c>
      <c r="BK157" s="217">
        <f>ROUND(I157*H157,2)</f>
        <v>0</v>
      </c>
      <c r="BL157" s="16" t="s">
        <v>135</v>
      </c>
      <c r="BM157" s="216" t="s">
        <v>296</v>
      </c>
    </row>
    <row r="158" s="2" customFormat="1">
      <c r="A158" s="37"/>
      <c r="B158" s="38"/>
      <c r="C158" s="39"/>
      <c r="D158" s="218" t="s">
        <v>137</v>
      </c>
      <c r="E158" s="39"/>
      <c r="F158" s="219" t="s">
        <v>297</v>
      </c>
      <c r="G158" s="39"/>
      <c r="H158" s="39"/>
      <c r="I158" s="220"/>
      <c r="J158" s="39"/>
      <c r="K158" s="39"/>
      <c r="L158" s="43"/>
      <c r="M158" s="221"/>
      <c r="N158" s="222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137</v>
      </c>
      <c r="AU158" s="16" t="s">
        <v>82</v>
      </c>
    </row>
    <row r="159" s="2" customFormat="1" ht="37.8" customHeight="1">
      <c r="A159" s="37"/>
      <c r="B159" s="38"/>
      <c r="C159" s="204" t="s">
        <v>298</v>
      </c>
      <c r="D159" s="204" t="s">
        <v>131</v>
      </c>
      <c r="E159" s="205" t="s">
        <v>299</v>
      </c>
      <c r="F159" s="206" t="s">
        <v>300</v>
      </c>
      <c r="G159" s="207" t="s">
        <v>134</v>
      </c>
      <c r="H159" s="208">
        <v>1163</v>
      </c>
      <c r="I159" s="209"/>
      <c r="J159" s="210">
        <f>ROUND(I159*H159,2)</f>
        <v>0</v>
      </c>
      <c r="K159" s="211"/>
      <c r="L159" s="43"/>
      <c r="M159" s="212" t="s">
        <v>19</v>
      </c>
      <c r="N159" s="213" t="s">
        <v>43</v>
      </c>
      <c r="O159" s="83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6" t="s">
        <v>135</v>
      </c>
      <c r="AT159" s="216" t="s">
        <v>131</v>
      </c>
      <c r="AU159" s="216" t="s">
        <v>82</v>
      </c>
      <c r="AY159" s="16" t="s">
        <v>129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6" t="s">
        <v>80</v>
      </c>
      <c r="BK159" s="217">
        <f>ROUND(I159*H159,2)</f>
        <v>0</v>
      </c>
      <c r="BL159" s="16" t="s">
        <v>135</v>
      </c>
      <c r="BM159" s="216" t="s">
        <v>301</v>
      </c>
    </row>
    <row r="160" s="2" customFormat="1">
      <c r="A160" s="37"/>
      <c r="B160" s="38"/>
      <c r="C160" s="39"/>
      <c r="D160" s="218" t="s">
        <v>137</v>
      </c>
      <c r="E160" s="39"/>
      <c r="F160" s="219" t="s">
        <v>302</v>
      </c>
      <c r="G160" s="39"/>
      <c r="H160" s="39"/>
      <c r="I160" s="220"/>
      <c r="J160" s="39"/>
      <c r="K160" s="39"/>
      <c r="L160" s="43"/>
      <c r="M160" s="221"/>
      <c r="N160" s="222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137</v>
      </c>
      <c r="AU160" s="16" t="s">
        <v>82</v>
      </c>
    </row>
    <row r="161" s="2" customFormat="1" ht="37.8" customHeight="1">
      <c r="A161" s="37"/>
      <c r="B161" s="38"/>
      <c r="C161" s="204" t="s">
        <v>303</v>
      </c>
      <c r="D161" s="204" t="s">
        <v>131</v>
      </c>
      <c r="E161" s="205" t="s">
        <v>304</v>
      </c>
      <c r="F161" s="206" t="s">
        <v>305</v>
      </c>
      <c r="G161" s="207" t="s">
        <v>134</v>
      </c>
      <c r="H161" s="208">
        <v>885</v>
      </c>
      <c r="I161" s="209"/>
      <c r="J161" s="210">
        <f>ROUND(I161*H161,2)</f>
        <v>0</v>
      </c>
      <c r="K161" s="211"/>
      <c r="L161" s="43"/>
      <c r="M161" s="212" t="s">
        <v>19</v>
      </c>
      <c r="N161" s="213" t="s">
        <v>43</v>
      </c>
      <c r="O161" s="83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6" t="s">
        <v>135</v>
      </c>
      <c r="AT161" s="216" t="s">
        <v>131</v>
      </c>
      <c r="AU161" s="216" t="s">
        <v>82</v>
      </c>
      <c r="AY161" s="16" t="s">
        <v>129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6" t="s">
        <v>80</v>
      </c>
      <c r="BK161" s="217">
        <f>ROUND(I161*H161,2)</f>
        <v>0</v>
      </c>
      <c r="BL161" s="16" t="s">
        <v>135</v>
      </c>
      <c r="BM161" s="216" t="s">
        <v>306</v>
      </c>
    </row>
    <row r="162" s="2" customFormat="1">
      <c r="A162" s="37"/>
      <c r="B162" s="38"/>
      <c r="C162" s="39"/>
      <c r="D162" s="218" t="s">
        <v>137</v>
      </c>
      <c r="E162" s="39"/>
      <c r="F162" s="219" t="s">
        <v>307</v>
      </c>
      <c r="G162" s="39"/>
      <c r="H162" s="39"/>
      <c r="I162" s="220"/>
      <c r="J162" s="39"/>
      <c r="K162" s="39"/>
      <c r="L162" s="43"/>
      <c r="M162" s="221"/>
      <c r="N162" s="222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137</v>
      </c>
      <c r="AU162" s="16" t="s">
        <v>82</v>
      </c>
    </row>
    <row r="163" s="2" customFormat="1" ht="37.8" customHeight="1">
      <c r="A163" s="37"/>
      <c r="B163" s="38"/>
      <c r="C163" s="204" t="s">
        <v>308</v>
      </c>
      <c r="D163" s="204" t="s">
        <v>131</v>
      </c>
      <c r="E163" s="205" t="s">
        <v>309</v>
      </c>
      <c r="F163" s="206" t="s">
        <v>310</v>
      </c>
      <c r="G163" s="207" t="s">
        <v>134</v>
      </c>
      <c r="H163" s="208">
        <v>3380</v>
      </c>
      <c r="I163" s="209"/>
      <c r="J163" s="210">
        <f>ROUND(I163*H163,2)</f>
        <v>0</v>
      </c>
      <c r="K163" s="211"/>
      <c r="L163" s="43"/>
      <c r="M163" s="212" t="s">
        <v>19</v>
      </c>
      <c r="N163" s="213" t="s">
        <v>43</v>
      </c>
      <c r="O163" s="83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6" t="s">
        <v>135</v>
      </c>
      <c r="AT163" s="216" t="s">
        <v>131</v>
      </c>
      <c r="AU163" s="216" t="s">
        <v>82</v>
      </c>
      <c r="AY163" s="16" t="s">
        <v>129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6" t="s">
        <v>80</v>
      </c>
      <c r="BK163" s="217">
        <f>ROUND(I163*H163,2)</f>
        <v>0</v>
      </c>
      <c r="BL163" s="16" t="s">
        <v>135</v>
      </c>
      <c r="BM163" s="216" t="s">
        <v>311</v>
      </c>
    </row>
    <row r="164" s="2" customFormat="1">
      <c r="A164" s="37"/>
      <c r="B164" s="38"/>
      <c r="C164" s="39"/>
      <c r="D164" s="218" t="s">
        <v>137</v>
      </c>
      <c r="E164" s="39"/>
      <c r="F164" s="219" t="s">
        <v>312</v>
      </c>
      <c r="G164" s="39"/>
      <c r="H164" s="39"/>
      <c r="I164" s="220"/>
      <c r="J164" s="39"/>
      <c r="K164" s="39"/>
      <c r="L164" s="43"/>
      <c r="M164" s="221"/>
      <c r="N164" s="222"/>
      <c r="O164" s="83"/>
      <c r="P164" s="83"/>
      <c r="Q164" s="83"/>
      <c r="R164" s="83"/>
      <c r="S164" s="83"/>
      <c r="T164" s="84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137</v>
      </c>
      <c r="AU164" s="16" t="s">
        <v>82</v>
      </c>
    </row>
    <row r="165" s="2" customFormat="1" ht="37.8" customHeight="1">
      <c r="A165" s="37"/>
      <c r="B165" s="38"/>
      <c r="C165" s="204" t="s">
        <v>313</v>
      </c>
      <c r="D165" s="204" t="s">
        <v>131</v>
      </c>
      <c r="E165" s="205" t="s">
        <v>314</v>
      </c>
      <c r="F165" s="206" t="s">
        <v>315</v>
      </c>
      <c r="G165" s="207" t="s">
        <v>134</v>
      </c>
      <c r="H165" s="208">
        <v>1460</v>
      </c>
      <c r="I165" s="209"/>
      <c r="J165" s="210">
        <f>ROUND(I165*H165,2)</f>
        <v>0</v>
      </c>
      <c r="K165" s="211"/>
      <c r="L165" s="43"/>
      <c r="M165" s="212" t="s">
        <v>19</v>
      </c>
      <c r="N165" s="213" t="s">
        <v>43</v>
      </c>
      <c r="O165" s="83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16" t="s">
        <v>135</v>
      </c>
      <c r="AT165" s="216" t="s">
        <v>131</v>
      </c>
      <c r="AU165" s="216" t="s">
        <v>82</v>
      </c>
      <c r="AY165" s="16" t="s">
        <v>129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6" t="s">
        <v>80</v>
      </c>
      <c r="BK165" s="217">
        <f>ROUND(I165*H165,2)</f>
        <v>0</v>
      </c>
      <c r="BL165" s="16" t="s">
        <v>135</v>
      </c>
      <c r="BM165" s="216" t="s">
        <v>316</v>
      </c>
    </row>
    <row r="166" s="2" customFormat="1">
      <c r="A166" s="37"/>
      <c r="B166" s="38"/>
      <c r="C166" s="39"/>
      <c r="D166" s="218" t="s">
        <v>137</v>
      </c>
      <c r="E166" s="39"/>
      <c r="F166" s="219" t="s">
        <v>317</v>
      </c>
      <c r="G166" s="39"/>
      <c r="H166" s="39"/>
      <c r="I166" s="220"/>
      <c r="J166" s="39"/>
      <c r="K166" s="39"/>
      <c r="L166" s="43"/>
      <c r="M166" s="221"/>
      <c r="N166" s="222"/>
      <c r="O166" s="83"/>
      <c r="P166" s="83"/>
      <c r="Q166" s="83"/>
      <c r="R166" s="83"/>
      <c r="S166" s="83"/>
      <c r="T166" s="84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137</v>
      </c>
      <c r="AU166" s="16" t="s">
        <v>82</v>
      </c>
    </row>
    <row r="167" s="2" customFormat="1" ht="16.5" customHeight="1">
      <c r="A167" s="37"/>
      <c r="B167" s="38"/>
      <c r="C167" s="223" t="s">
        <v>318</v>
      </c>
      <c r="D167" s="223" t="s">
        <v>319</v>
      </c>
      <c r="E167" s="224" t="s">
        <v>320</v>
      </c>
      <c r="F167" s="225" t="s">
        <v>321</v>
      </c>
      <c r="G167" s="226" t="s">
        <v>322</v>
      </c>
      <c r="H167" s="227">
        <v>58.399999999999999</v>
      </c>
      <c r="I167" s="228"/>
      <c r="J167" s="229">
        <f>ROUND(I167*H167,2)</f>
        <v>0</v>
      </c>
      <c r="K167" s="230"/>
      <c r="L167" s="231"/>
      <c r="M167" s="232" t="s">
        <v>19</v>
      </c>
      <c r="N167" s="233" t="s">
        <v>43</v>
      </c>
      <c r="O167" s="83"/>
      <c r="P167" s="214">
        <f>O167*H167</f>
        <v>0</v>
      </c>
      <c r="Q167" s="214">
        <v>0.001</v>
      </c>
      <c r="R167" s="214">
        <f>Q167*H167</f>
        <v>0.058400000000000001</v>
      </c>
      <c r="S167" s="214">
        <v>0</v>
      </c>
      <c r="T167" s="21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16" t="s">
        <v>170</v>
      </c>
      <c r="AT167" s="216" t="s">
        <v>319</v>
      </c>
      <c r="AU167" s="216" t="s">
        <v>82</v>
      </c>
      <c r="AY167" s="16" t="s">
        <v>129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6" t="s">
        <v>80</v>
      </c>
      <c r="BK167" s="217">
        <f>ROUND(I167*H167,2)</f>
        <v>0</v>
      </c>
      <c r="BL167" s="16" t="s">
        <v>135</v>
      </c>
      <c r="BM167" s="216" t="s">
        <v>323</v>
      </c>
    </row>
    <row r="168" s="2" customFormat="1" ht="37.8" customHeight="1">
      <c r="A168" s="37"/>
      <c r="B168" s="38"/>
      <c r="C168" s="204" t="s">
        <v>324</v>
      </c>
      <c r="D168" s="204" t="s">
        <v>131</v>
      </c>
      <c r="E168" s="205" t="s">
        <v>325</v>
      </c>
      <c r="F168" s="206" t="s">
        <v>326</v>
      </c>
      <c r="G168" s="207" t="s">
        <v>134</v>
      </c>
      <c r="H168" s="208">
        <v>2476</v>
      </c>
      <c r="I168" s="209"/>
      <c r="J168" s="210">
        <f>ROUND(I168*H168,2)</f>
        <v>0</v>
      </c>
      <c r="K168" s="211"/>
      <c r="L168" s="43"/>
      <c r="M168" s="212" t="s">
        <v>19</v>
      </c>
      <c r="N168" s="213" t="s">
        <v>43</v>
      </c>
      <c r="O168" s="83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16" t="s">
        <v>135</v>
      </c>
      <c r="AT168" s="216" t="s">
        <v>131</v>
      </c>
      <c r="AU168" s="216" t="s">
        <v>82</v>
      </c>
      <c r="AY168" s="16" t="s">
        <v>129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6" t="s">
        <v>80</v>
      </c>
      <c r="BK168" s="217">
        <f>ROUND(I168*H168,2)</f>
        <v>0</v>
      </c>
      <c r="BL168" s="16" t="s">
        <v>135</v>
      </c>
      <c r="BM168" s="216" t="s">
        <v>327</v>
      </c>
    </row>
    <row r="169" s="2" customFormat="1">
      <c r="A169" s="37"/>
      <c r="B169" s="38"/>
      <c r="C169" s="39"/>
      <c r="D169" s="218" t="s">
        <v>137</v>
      </c>
      <c r="E169" s="39"/>
      <c r="F169" s="219" t="s">
        <v>328</v>
      </c>
      <c r="G169" s="39"/>
      <c r="H169" s="39"/>
      <c r="I169" s="220"/>
      <c r="J169" s="39"/>
      <c r="K169" s="39"/>
      <c r="L169" s="43"/>
      <c r="M169" s="221"/>
      <c r="N169" s="222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137</v>
      </c>
      <c r="AU169" s="16" t="s">
        <v>82</v>
      </c>
    </row>
    <row r="170" s="2" customFormat="1" ht="16.5" customHeight="1">
      <c r="A170" s="37"/>
      <c r="B170" s="38"/>
      <c r="C170" s="223" t="s">
        <v>329</v>
      </c>
      <c r="D170" s="223" t="s">
        <v>319</v>
      </c>
      <c r="E170" s="224" t="s">
        <v>320</v>
      </c>
      <c r="F170" s="225" t="s">
        <v>321</v>
      </c>
      <c r="G170" s="226" t="s">
        <v>322</v>
      </c>
      <c r="H170" s="227">
        <v>49.520000000000003</v>
      </c>
      <c r="I170" s="228"/>
      <c r="J170" s="229">
        <f>ROUND(I170*H170,2)</f>
        <v>0</v>
      </c>
      <c r="K170" s="230"/>
      <c r="L170" s="231"/>
      <c r="M170" s="232" t="s">
        <v>19</v>
      </c>
      <c r="N170" s="233" t="s">
        <v>43</v>
      </c>
      <c r="O170" s="83"/>
      <c r="P170" s="214">
        <f>O170*H170</f>
        <v>0</v>
      </c>
      <c r="Q170" s="214">
        <v>0.001</v>
      </c>
      <c r="R170" s="214">
        <f>Q170*H170</f>
        <v>0.049520000000000002</v>
      </c>
      <c r="S170" s="214">
        <v>0</v>
      </c>
      <c r="T170" s="21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16" t="s">
        <v>170</v>
      </c>
      <c r="AT170" s="216" t="s">
        <v>319</v>
      </c>
      <c r="AU170" s="216" t="s">
        <v>82</v>
      </c>
      <c r="AY170" s="16" t="s">
        <v>129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6" t="s">
        <v>80</v>
      </c>
      <c r="BK170" s="217">
        <f>ROUND(I170*H170,2)</f>
        <v>0</v>
      </c>
      <c r="BL170" s="16" t="s">
        <v>135</v>
      </c>
      <c r="BM170" s="216" t="s">
        <v>330</v>
      </c>
    </row>
    <row r="171" s="2" customFormat="1" ht="21.75" customHeight="1">
      <c r="A171" s="37"/>
      <c r="B171" s="38"/>
      <c r="C171" s="204" t="s">
        <v>331</v>
      </c>
      <c r="D171" s="204" t="s">
        <v>131</v>
      </c>
      <c r="E171" s="205" t="s">
        <v>332</v>
      </c>
      <c r="F171" s="206" t="s">
        <v>333</v>
      </c>
      <c r="G171" s="207" t="s">
        <v>161</v>
      </c>
      <c r="H171" s="208">
        <v>78.719999999999999</v>
      </c>
      <c r="I171" s="209"/>
      <c r="J171" s="210">
        <f>ROUND(I171*H171,2)</f>
        <v>0</v>
      </c>
      <c r="K171" s="211"/>
      <c r="L171" s="43"/>
      <c r="M171" s="212" t="s">
        <v>19</v>
      </c>
      <c r="N171" s="213" t="s">
        <v>43</v>
      </c>
      <c r="O171" s="83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16" t="s">
        <v>135</v>
      </c>
      <c r="AT171" s="216" t="s">
        <v>131</v>
      </c>
      <c r="AU171" s="216" t="s">
        <v>82</v>
      </c>
      <c r="AY171" s="16" t="s">
        <v>129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6" t="s">
        <v>80</v>
      </c>
      <c r="BK171" s="217">
        <f>ROUND(I171*H171,2)</f>
        <v>0</v>
      </c>
      <c r="BL171" s="16" t="s">
        <v>135</v>
      </c>
      <c r="BM171" s="216" t="s">
        <v>334</v>
      </c>
    </row>
    <row r="172" s="2" customFormat="1">
      <c r="A172" s="37"/>
      <c r="B172" s="38"/>
      <c r="C172" s="39"/>
      <c r="D172" s="218" t="s">
        <v>137</v>
      </c>
      <c r="E172" s="39"/>
      <c r="F172" s="219" t="s">
        <v>335</v>
      </c>
      <c r="G172" s="39"/>
      <c r="H172" s="39"/>
      <c r="I172" s="220"/>
      <c r="J172" s="39"/>
      <c r="K172" s="39"/>
      <c r="L172" s="43"/>
      <c r="M172" s="221"/>
      <c r="N172" s="222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137</v>
      </c>
      <c r="AU172" s="16" t="s">
        <v>82</v>
      </c>
    </row>
    <row r="173" s="2" customFormat="1" ht="21.75" customHeight="1">
      <c r="A173" s="37"/>
      <c r="B173" s="38"/>
      <c r="C173" s="204" t="s">
        <v>336</v>
      </c>
      <c r="D173" s="204" t="s">
        <v>131</v>
      </c>
      <c r="E173" s="205" t="s">
        <v>337</v>
      </c>
      <c r="F173" s="206" t="s">
        <v>338</v>
      </c>
      <c r="G173" s="207" t="s">
        <v>161</v>
      </c>
      <c r="H173" s="208">
        <v>78.719999999999999</v>
      </c>
      <c r="I173" s="209"/>
      <c r="J173" s="210">
        <f>ROUND(I173*H173,2)</f>
        <v>0</v>
      </c>
      <c r="K173" s="211"/>
      <c r="L173" s="43"/>
      <c r="M173" s="212" t="s">
        <v>19</v>
      </c>
      <c r="N173" s="213" t="s">
        <v>43</v>
      </c>
      <c r="O173" s="83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16" t="s">
        <v>135</v>
      </c>
      <c r="AT173" s="216" t="s">
        <v>131</v>
      </c>
      <c r="AU173" s="216" t="s">
        <v>82</v>
      </c>
      <c r="AY173" s="16" t="s">
        <v>129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6" t="s">
        <v>80</v>
      </c>
      <c r="BK173" s="217">
        <f>ROUND(I173*H173,2)</f>
        <v>0</v>
      </c>
      <c r="BL173" s="16" t="s">
        <v>135</v>
      </c>
      <c r="BM173" s="216" t="s">
        <v>339</v>
      </c>
    </row>
    <row r="174" s="2" customFormat="1">
      <c r="A174" s="37"/>
      <c r="B174" s="38"/>
      <c r="C174" s="39"/>
      <c r="D174" s="218" t="s">
        <v>137</v>
      </c>
      <c r="E174" s="39"/>
      <c r="F174" s="219" t="s">
        <v>340</v>
      </c>
      <c r="G174" s="39"/>
      <c r="H174" s="39"/>
      <c r="I174" s="220"/>
      <c r="J174" s="39"/>
      <c r="K174" s="39"/>
      <c r="L174" s="43"/>
      <c r="M174" s="221"/>
      <c r="N174" s="222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137</v>
      </c>
      <c r="AU174" s="16" t="s">
        <v>82</v>
      </c>
    </row>
    <row r="175" s="2" customFormat="1" ht="55.5" customHeight="1">
      <c r="A175" s="37"/>
      <c r="B175" s="38"/>
      <c r="C175" s="204" t="s">
        <v>341</v>
      </c>
      <c r="D175" s="204" t="s">
        <v>131</v>
      </c>
      <c r="E175" s="205" t="s">
        <v>342</v>
      </c>
      <c r="F175" s="206" t="s">
        <v>343</v>
      </c>
      <c r="G175" s="207" t="s">
        <v>134</v>
      </c>
      <c r="H175" s="208">
        <v>845</v>
      </c>
      <c r="I175" s="209"/>
      <c r="J175" s="210">
        <f>ROUND(I175*H175,2)</f>
        <v>0</v>
      </c>
      <c r="K175" s="211"/>
      <c r="L175" s="43"/>
      <c r="M175" s="212" t="s">
        <v>19</v>
      </c>
      <c r="N175" s="213" t="s">
        <v>43</v>
      </c>
      <c r="O175" s="83"/>
      <c r="P175" s="214">
        <f>O175*H175</f>
        <v>0</v>
      </c>
      <c r="Q175" s="214">
        <v>0</v>
      </c>
      <c r="R175" s="214">
        <f>Q175*H175</f>
        <v>0</v>
      </c>
      <c r="S175" s="214">
        <v>0.22</v>
      </c>
      <c r="T175" s="215">
        <f>S175*H175</f>
        <v>185.90000000000001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16" t="s">
        <v>135</v>
      </c>
      <c r="AT175" s="216" t="s">
        <v>131</v>
      </c>
      <c r="AU175" s="216" t="s">
        <v>82</v>
      </c>
      <c r="AY175" s="16" t="s">
        <v>129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6" t="s">
        <v>80</v>
      </c>
      <c r="BK175" s="217">
        <f>ROUND(I175*H175,2)</f>
        <v>0</v>
      </c>
      <c r="BL175" s="16" t="s">
        <v>135</v>
      </c>
      <c r="BM175" s="216" t="s">
        <v>344</v>
      </c>
    </row>
    <row r="176" s="2" customFormat="1">
      <c r="A176" s="37"/>
      <c r="B176" s="38"/>
      <c r="C176" s="39"/>
      <c r="D176" s="218" t="s">
        <v>137</v>
      </c>
      <c r="E176" s="39"/>
      <c r="F176" s="219" t="s">
        <v>345</v>
      </c>
      <c r="G176" s="39"/>
      <c r="H176" s="39"/>
      <c r="I176" s="220"/>
      <c r="J176" s="39"/>
      <c r="K176" s="39"/>
      <c r="L176" s="43"/>
      <c r="M176" s="221"/>
      <c r="N176" s="222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137</v>
      </c>
      <c r="AU176" s="16" t="s">
        <v>82</v>
      </c>
    </row>
    <row r="177" s="2" customFormat="1" ht="62.7" customHeight="1">
      <c r="A177" s="37"/>
      <c r="B177" s="38"/>
      <c r="C177" s="204" t="s">
        <v>346</v>
      </c>
      <c r="D177" s="204" t="s">
        <v>131</v>
      </c>
      <c r="E177" s="205" t="s">
        <v>347</v>
      </c>
      <c r="F177" s="206" t="s">
        <v>348</v>
      </c>
      <c r="G177" s="207" t="s">
        <v>134</v>
      </c>
      <c r="H177" s="208">
        <v>221.25</v>
      </c>
      <c r="I177" s="209"/>
      <c r="J177" s="210">
        <f>ROUND(I177*H177,2)</f>
        <v>0</v>
      </c>
      <c r="K177" s="211"/>
      <c r="L177" s="43"/>
      <c r="M177" s="212" t="s">
        <v>19</v>
      </c>
      <c r="N177" s="213" t="s">
        <v>43</v>
      </c>
      <c r="O177" s="83"/>
      <c r="P177" s="214">
        <f>O177*H177</f>
        <v>0</v>
      </c>
      <c r="Q177" s="214">
        <v>0</v>
      </c>
      <c r="R177" s="214">
        <f>Q177*H177</f>
        <v>0</v>
      </c>
      <c r="S177" s="214">
        <v>0.17000000000000001</v>
      </c>
      <c r="T177" s="215">
        <f>S177*H177</f>
        <v>37.612500000000004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16" t="s">
        <v>135</v>
      </c>
      <c r="AT177" s="216" t="s">
        <v>131</v>
      </c>
      <c r="AU177" s="216" t="s">
        <v>82</v>
      </c>
      <c r="AY177" s="16" t="s">
        <v>129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6" t="s">
        <v>80</v>
      </c>
      <c r="BK177" s="217">
        <f>ROUND(I177*H177,2)</f>
        <v>0</v>
      </c>
      <c r="BL177" s="16" t="s">
        <v>135</v>
      </c>
      <c r="BM177" s="216" t="s">
        <v>349</v>
      </c>
    </row>
    <row r="178" s="2" customFormat="1">
      <c r="A178" s="37"/>
      <c r="B178" s="38"/>
      <c r="C178" s="39"/>
      <c r="D178" s="218" t="s">
        <v>137</v>
      </c>
      <c r="E178" s="39"/>
      <c r="F178" s="219" t="s">
        <v>350</v>
      </c>
      <c r="G178" s="39"/>
      <c r="H178" s="39"/>
      <c r="I178" s="220"/>
      <c r="J178" s="39"/>
      <c r="K178" s="39"/>
      <c r="L178" s="43"/>
      <c r="M178" s="221"/>
      <c r="N178" s="222"/>
      <c r="O178" s="83"/>
      <c r="P178" s="83"/>
      <c r="Q178" s="83"/>
      <c r="R178" s="83"/>
      <c r="S178" s="83"/>
      <c r="T178" s="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137</v>
      </c>
      <c r="AU178" s="16" t="s">
        <v>82</v>
      </c>
    </row>
    <row r="179" s="12" customFormat="1" ht="22.8" customHeight="1">
      <c r="A179" s="12"/>
      <c r="B179" s="188"/>
      <c r="C179" s="189"/>
      <c r="D179" s="190" t="s">
        <v>71</v>
      </c>
      <c r="E179" s="202" t="s">
        <v>82</v>
      </c>
      <c r="F179" s="202" t="s">
        <v>351</v>
      </c>
      <c r="G179" s="189"/>
      <c r="H179" s="189"/>
      <c r="I179" s="192"/>
      <c r="J179" s="203">
        <f>BK179</f>
        <v>0</v>
      </c>
      <c r="K179" s="189"/>
      <c r="L179" s="194"/>
      <c r="M179" s="195"/>
      <c r="N179" s="196"/>
      <c r="O179" s="196"/>
      <c r="P179" s="197">
        <f>SUM(P180:P192)</f>
        <v>0</v>
      </c>
      <c r="Q179" s="196"/>
      <c r="R179" s="197">
        <f>SUM(R180:R192)</f>
        <v>2601.1484694399996</v>
      </c>
      <c r="S179" s="196"/>
      <c r="T179" s="198">
        <f>SUM(T180:T192)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99" t="s">
        <v>80</v>
      </c>
      <c r="AT179" s="200" t="s">
        <v>71</v>
      </c>
      <c r="AU179" s="200" t="s">
        <v>80</v>
      </c>
      <c r="AY179" s="199" t="s">
        <v>129</v>
      </c>
      <c r="BK179" s="201">
        <f>SUM(BK180:BK192)</f>
        <v>0</v>
      </c>
    </row>
    <row r="180" s="2" customFormat="1" ht="37.8" customHeight="1">
      <c r="A180" s="37"/>
      <c r="B180" s="38"/>
      <c r="C180" s="204" t="s">
        <v>352</v>
      </c>
      <c r="D180" s="204" t="s">
        <v>131</v>
      </c>
      <c r="E180" s="205" t="s">
        <v>353</v>
      </c>
      <c r="F180" s="206" t="s">
        <v>354</v>
      </c>
      <c r="G180" s="207" t="s">
        <v>134</v>
      </c>
      <c r="H180" s="208">
        <v>1949</v>
      </c>
      <c r="I180" s="209"/>
      <c r="J180" s="210">
        <f>ROUND(I180*H180,2)</f>
        <v>0</v>
      </c>
      <c r="K180" s="211"/>
      <c r="L180" s="43"/>
      <c r="M180" s="212" t="s">
        <v>19</v>
      </c>
      <c r="N180" s="213" t="s">
        <v>43</v>
      </c>
      <c r="O180" s="83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16" t="s">
        <v>135</v>
      </c>
      <c r="AT180" s="216" t="s">
        <v>131</v>
      </c>
      <c r="AU180" s="216" t="s">
        <v>82</v>
      </c>
      <c r="AY180" s="16" t="s">
        <v>129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6" t="s">
        <v>80</v>
      </c>
      <c r="BK180" s="217">
        <f>ROUND(I180*H180,2)</f>
        <v>0</v>
      </c>
      <c r="BL180" s="16" t="s">
        <v>135</v>
      </c>
      <c r="BM180" s="216" t="s">
        <v>355</v>
      </c>
    </row>
    <row r="181" s="2" customFormat="1">
      <c r="A181" s="37"/>
      <c r="B181" s="38"/>
      <c r="C181" s="39"/>
      <c r="D181" s="218" t="s">
        <v>137</v>
      </c>
      <c r="E181" s="39"/>
      <c r="F181" s="219" t="s">
        <v>356</v>
      </c>
      <c r="G181" s="39"/>
      <c r="H181" s="39"/>
      <c r="I181" s="220"/>
      <c r="J181" s="39"/>
      <c r="K181" s="39"/>
      <c r="L181" s="43"/>
      <c r="M181" s="221"/>
      <c r="N181" s="222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137</v>
      </c>
      <c r="AU181" s="16" t="s">
        <v>82</v>
      </c>
    </row>
    <row r="182" s="2" customFormat="1" ht="21.75" customHeight="1">
      <c r="A182" s="37"/>
      <c r="B182" s="38"/>
      <c r="C182" s="204" t="s">
        <v>357</v>
      </c>
      <c r="D182" s="204" t="s">
        <v>131</v>
      </c>
      <c r="E182" s="205" t="s">
        <v>358</v>
      </c>
      <c r="F182" s="206" t="s">
        <v>359</v>
      </c>
      <c r="G182" s="207" t="s">
        <v>134</v>
      </c>
      <c r="H182" s="208">
        <v>85</v>
      </c>
      <c r="I182" s="209"/>
      <c r="J182" s="210">
        <f>ROUND(I182*H182,2)</f>
        <v>0</v>
      </c>
      <c r="K182" s="211"/>
      <c r="L182" s="43"/>
      <c r="M182" s="212" t="s">
        <v>19</v>
      </c>
      <c r="N182" s="213" t="s">
        <v>43</v>
      </c>
      <c r="O182" s="83"/>
      <c r="P182" s="214">
        <f>O182*H182</f>
        <v>0</v>
      </c>
      <c r="Q182" s="214">
        <v>0.0012999999999999999</v>
      </c>
      <c r="R182" s="214">
        <f>Q182*H182</f>
        <v>0.1105</v>
      </c>
      <c r="S182" s="214">
        <v>0</v>
      </c>
      <c r="T182" s="215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16" t="s">
        <v>135</v>
      </c>
      <c r="AT182" s="216" t="s">
        <v>131</v>
      </c>
      <c r="AU182" s="216" t="s">
        <v>82</v>
      </c>
      <c r="AY182" s="16" t="s">
        <v>129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6" t="s">
        <v>80</v>
      </c>
      <c r="BK182" s="217">
        <f>ROUND(I182*H182,2)</f>
        <v>0</v>
      </c>
      <c r="BL182" s="16" t="s">
        <v>135</v>
      </c>
      <c r="BM182" s="216" t="s">
        <v>360</v>
      </c>
    </row>
    <row r="183" s="2" customFormat="1">
      <c r="A183" s="37"/>
      <c r="B183" s="38"/>
      <c r="C183" s="39"/>
      <c r="D183" s="218" t="s">
        <v>137</v>
      </c>
      <c r="E183" s="39"/>
      <c r="F183" s="219" t="s">
        <v>361</v>
      </c>
      <c r="G183" s="39"/>
      <c r="H183" s="39"/>
      <c r="I183" s="220"/>
      <c r="J183" s="39"/>
      <c r="K183" s="39"/>
      <c r="L183" s="43"/>
      <c r="M183" s="221"/>
      <c r="N183" s="222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137</v>
      </c>
      <c r="AU183" s="16" t="s">
        <v>82</v>
      </c>
    </row>
    <row r="184" s="2" customFormat="1" ht="24.15" customHeight="1">
      <c r="A184" s="37"/>
      <c r="B184" s="38"/>
      <c r="C184" s="204" t="s">
        <v>362</v>
      </c>
      <c r="D184" s="204" t="s">
        <v>131</v>
      </c>
      <c r="E184" s="205" t="s">
        <v>363</v>
      </c>
      <c r="F184" s="206" t="s">
        <v>364</v>
      </c>
      <c r="G184" s="207" t="s">
        <v>134</v>
      </c>
      <c r="H184" s="208">
        <v>85</v>
      </c>
      <c r="I184" s="209"/>
      <c r="J184" s="210">
        <f>ROUND(I184*H184,2)</f>
        <v>0</v>
      </c>
      <c r="K184" s="211"/>
      <c r="L184" s="43"/>
      <c r="M184" s="212" t="s">
        <v>19</v>
      </c>
      <c r="N184" s="213" t="s">
        <v>43</v>
      </c>
      <c r="O184" s="83"/>
      <c r="P184" s="214">
        <f>O184*H184</f>
        <v>0</v>
      </c>
      <c r="Q184" s="214">
        <v>4.0000000000000003E-05</v>
      </c>
      <c r="R184" s="214">
        <f>Q184*H184</f>
        <v>0.0034000000000000002</v>
      </c>
      <c r="S184" s="214">
        <v>0</v>
      </c>
      <c r="T184" s="21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16" t="s">
        <v>135</v>
      </c>
      <c r="AT184" s="216" t="s">
        <v>131</v>
      </c>
      <c r="AU184" s="216" t="s">
        <v>82</v>
      </c>
      <c r="AY184" s="16" t="s">
        <v>129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6" t="s">
        <v>80</v>
      </c>
      <c r="BK184" s="217">
        <f>ROUND(I184*H184,2)</f>
        <v>0</v>
      </c>
      <c r="BL184" s="16" t="s">
        <v>135</v>
      </c>
      <c r="BM184" s="216" t="s">
        <v>365</v>
      </c>
    </row>
    <row r="185" s="2" customFormat="1">
      <c r="A185" s="37"/>
      <c r="B185" s="38"/>
      <c r="C185" s="39"/>
      <c r="D185" s="218" t="s">
        <v>137</v>
      </c>
      <c r="E185" s="39"/>
      <c r="F185" s="219" t="s">
        <v>366</v>
      </c>
      <c r="G185" s="39"/>
      <c r="H185" s="39"/>
      <c r="I185" s="220"/>
      <c r="J185" s="39"/>
      <c r="K185" s="39"/>
      <c r="L185" s="43"/>
      <c r="M185" s="221"/>
      <c r="N185" s="222"/>
      <c r="O185" s="83"/>
      <c r="P185" s="83"/>
      <c r="Q185" s="83"/>
      <c r="R185" s="83"/>
      <c r="S185" s="83"/>
      <c r="T185" s="84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137</v>
      </c>
      <c r="AU185" s="16" t="s">
        <v>82</v>
      </c>
    </row>
    <row r="186" s="2" customFormat="1" ht="37.8" customHeight="1">
      <c r="A186" s="37"/>
      <c r="B186" s="38"/>
      <c r="C186" s="204" t="s">
        <v>367</v>
      </c>
      <c r="D186" s="204" t="s">
        <v>131</v>
      </c>
      <c r="E186" s="205" t="s">
        <v>368</v>
      </c>
      <c r="F186" s="206" t="s">
        <v>369</v>
      </c>
      <c r="G186" s="207" t="s">
        <v>161</v>
      </c>
      <c r="H186" s="208">
        <v>10.1</v>
      </c>
      <c r="I186" s="209"/>
      <c r="J186" s="210">
        <f>ROUND(I186*H186,2)</f>
        <v>0</v>
      </c>
      <c r="K186" s="211"/>
      <c r="L186" s="43"/>
      <c r="M186" s="212" t="s">
        <v>19</v>
      </c>
      <c r="N186" s="213" t="s">
        <v>43</v>
      </c>
      <c r="O186" s="83"/>
      <c r="P186" s="214">
        <f>O186*H186</f>
        <v>0</v>
      </c>
      <c r="Q186" s="214">
        <v>2.5505399999999998</v>
      </c>
      <c r="R186" s="214">
        <f>Q186*H186</f>
        <v>25.760453999999996</v>
      </c>
      <c r="S186" s="214">
        <v>0</v>
      </c>
      <c r="T186" s="215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16" t="s">
        <v>135</v>
      </c>
      <c r="AT186" s="216" t="s">
        <v>131</v>
      </c>
      <c r="AU186" s="216" t="s">
        <v>82</v>
      </c>
      <c r="AY186" s="16" t="s">
        <v>129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6" t="s">
        <v>80</v>
      </c>
      <c r="BK186" s="217">
        <f>ROUND(I186*H186,2)</f>
        <v>0</v>
      </c>
      <c r="BL186" s="16" t="s">
        <v>135</v>
      </c>
      <c r="BM186" s="216" t="s">
        <v>370</v>
      </c>
    </row>
    <row r="187" s="2" customFormat="1">
      <c r="A187" s="37"/>
      <c r="B187" s="38"/>
      <c r="C187" s="39"/>
      <c r="D187" s="218" t="s">
        <v>137</v>
      </c>
      <c r="E187" s="39"/>
      <c r="F187" s="219" t="s">
        <v>371</v>
      </c>
      <c r="G187" s="39"/>
      <c r="H187" s="39"/>
      <c r="I187" s="220"/>
      <c r="J187" s="39"/>
      <c r="K187" s="39"/>
      <c r="L187" s="43"/>
      <c r="M187" s="221"/>
      <c r="N187" s="222"/>
      <c r="O187" s="83"/>
      <c r="P187" s="83"/>
      <c r="Q187" s="83"/>
      <c r="R187" s="83"/>
      <c r="S187" s="83"/>
      <c r="T187" s="84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137</v>
      </c>
      <c r="AU187" s="16" t="s">
        <v>82</v>
      </c>
    </row>
    <row r="188" s="2" customFormat="1" ht="44.25" customHeight="1">
      <c r="A188" s="37"/>
      <c r="B188" s="38"/>
      <c r="C188" s="204" t="s">
        <v>372</v>
      </c>
      <c r="D188" s="204" t="s">
        <v>131</v>
      </c>
      <c r="E188" s="205" t="s">
        <v>373</v>
      </c>
      <c r="F188" s="206" t="s">
        <v>374</v>
      </c>
      <c r="G188" s="207" t="s">
        <v>134</v>
      </c>
      <c r="H188" s="208">
        <v>2600.2399999999998</v>
      </c>
      <c r="I188" s="209"/>
      <c r="J188" s="210">
        <f>ROUND(I188*H188,2)</f>
        <v>0</v>
      </c>
      <c r="K188" s="211"/>
      <c r="L188" s="43"/>
      <c r="M188" s="212" t="s">
        <v>19</v>
      </c>
      <c r="N188" s="213" t="s">
        <v>43</v>
      </c>
      <c r="O188" s="83"/>
      <c r="P188" s="214">
        <f>O188*H188</f>
        <v>0</v>
      </c>
      <c r="Q188" s="214">
        <v>0.00013999999999999999</v>
      </c>
      <c r="R188" s="214">
        <f>Q188*H188</f>
        <v>0.36403359999999996</v>
      </c>
      <c r="S188" s="214">
        <v>0</v>
      </c>
      <c r="T188" s="215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16" t="s">
        <v>135</v>
      </c>
      <c r="AT188" s="216" t="s">
        <v>131</v>
      </c>
      <c r="AU188" s="216" t="s">
        <v>82</v>
      </c>
      <c r="AY188" s="16" t="s">
        <v>129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6" t="s">
        <v>80</v>
      </c>
      <c r="BK188" s="217">
        <f>ROUND(I188*H188,2)</f>
        <v>0</v>
      </c>
      <c r="BL188" s="16" t="s">
        <v>135</v>
      </c>
      <c r="BM188" s="216" t="s">
        <v>375</v>
      </c>
    </row>
    <row r="189" s="2" customFormat="1">
      <c r="A189" s="37"/>
      <c r="B189" s="38"/>
      <c r="C189" s="39"/>
      <c r="D189" s="218" t="s">
        <v>137</v>
      </c>
      <c r="E189" s="39"/>
      <c r="F189" s="219" t="s">
        <v>376</v>
      </c>
      <c r="G189" s="39"/>
      <c r="H189" s="39"/>
      <c r="I189" s="220"/>
      <c r="J189" s="39"/>
      <c r="K189" s="39"/>
      <c r="L189" s="43"/>
      <c r="M189" s="221"/>
      <c r="N189" s="222"/>
      <c r="O189" s="83"/>
      <c r="P189" s="83"/>
      <c r="Q189" s="83"/>
      <c r="R189" s="83"/>
      <c r="S189" s="83"/>
      <c r="T189" s="84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137</v>
      </c>
      <c r="AU189" s="16" t="s">
        <v>82</v>
      </c>
    </row>
    <row r="190" s="2" customFormat="1" ht="24.15" customHeight="1">
      <c r="A190" s="37"/>
      <c r="B190" s="38"/>
      <c r="C190" s="223" t="s">
        <v>377</v>
      </c>
      <c r="D190" s="223" t="s">
        <v>319</v>
      </c>
      <c r="E190" s="224" t="s">
        <v>378</v>
      </c>
      <c r="F190" s="225" t="s">
        <v>379</v>
      </c>
      <c r="G190" s="226" t="s">
        <v>134</v>
      </c>
      <c r="H190" s="227">
        <v>2860.2640000000001</v>
      </c>
      <c r="I190" s="228"/>
      <c r="J190" s="229">
        <f>ROUND(I190*H190,2)</f>
        <v>0</v>
      </c>
      <c r="K190" s="230"/>
      <c r="L190" s="231"/>
      <c r="M190" s="232" t="s">
        <v>19</v>
      </c>
      <c r="N190" s="233" t="s">
        <v>43</v>
      </c>
      <c r="O190" s="83"/>
      <c r="P190" s="214">
        <f>O190*H190</f>
        <v>0</v>
      </c>
      <c r="Q190" s="214">
        <v>0.00031</v>
      </c>
      <c r="R190" s="214">
        <f>Q190*H190</f>
        <v>0.88668184000000005</v>
      </c>
      <c r="S190" s="214">
        <v>0</v>
      </c>
      <c r="T190" s="215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16" t="s">
        <v>170</v>
      </c>
      <c r="AT190" s="216" t="s">
        <v>319</v>
      </c>
      <c r="AU190" s="216" t="s">
        <v>82</v>
      </c>
      <c r="AY190" s="16" t="s">
        <v>129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6" t="s">
        <v>80</v>
      </c>
      <c r="BK190" s="217">
        <f>ROUND(I190*H190,2)</f>
        <v>0</v>
      </c>
      <c r="BL190" s="16" t="s">
        <v>135</v>
      </c>
      <c r="BM190" s="216" t="s">
        <v>380</v>
      </c>
    </row>
    <row r="191" s="2" customFormat="1" ht="24.15" customHeight="1">
      <c r="A191" s="37"/>
      <c r="B191" s="38"/>
      <c r="C191" s="223" t="s">
        <v>381</v>
      </c>
      <c r="D191" s="223" t="s">
        <v>319</v>
      </c>
      <c r="E191" s="224" t="s">
        <v>382</v>
      </c>
      <c r="F191" s="225" t="s">
        <v>383</v>
      </c>
      <c r="G191" s="226" t="s">
        <v>134</v>
      </c>
      <c r="H191" s="227">
        <v>78</v>
      </c>
      <c r="I191" s="228"/>
      <c r="J191" s="229">
        <f>ROUND(I191*H191,2)</f>
        <v>0</v>
      </c>
      <c r="K191" s="230"/>
      <c r="L191" s="231"/>
      <c r="M191" s="232" t="s">
        <v>19</v>
      </c>
      <c r="N191" s="233" t="s">
        <v>43</v>
      </c>
      <c r="O191" s="83"/>
      <c r="P191" s="214">
        <f>O191*H191</f>
        <v>0</v>
      </c>
      <c r="Q191" s="214">
        <v>0.00029999999999999997</v>
      </c>
      <c r="R191" s="214">
        <f>Q191*H191</f>
        <v>0.023399999999999997</v>
      </c>
      <c r="S191" s="214">
        <v>0</v>
      </c>
      <c r="T191" s="215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16" t="s">
        <v>170</v>
      </c>
      <c r="AT191" s="216" t="s">
        <v>319</v>
      </c>
      <c r="AU191" s="216" t="s">
        <v>82</v>
      </c>
      <c r="AY191" s="16" t="s">
        <v>129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6" t="s">
        <v>80</v>
      </c>
      <c r="BK191" s="217">
        <f>ROUND(I191*H191,2)</f>
        <v>0</v>
      </c>
      <c r="BL191" s="16" t="s">
        <v>135</v>
      </c>
      <c r="BM191" s="216" t="s">
        <v>384</v>
      </c>
    </row>
    <row r="192" s="2" customFormat="1" ht="16.5" customHeight="1">
      <c r="A192" s="37"/>
      <c r="B192" s="38"/>
      <c r="C192" s="223" t="s">
        <v>385</v>
      </c>
      <c r="D192" s="223" t="s">
        <v>319</v>
      </c>
      <c r="E192" s="224" t="s">
        <v>386</v>
      </c>
      <c r="F192" s="225" t="s">
        <v>387</v>
      </c>
      <c r="G192" s="226" t="s">
        <v>388</v>
      </c>
      <c r="H192" s="227">
        <v>2574</v>
      </c>
      <c r="I192" s="228"/>
      <c r="J192" s="229">
        <f>ROUND(I192*H192,2)</f>
        <v>0</v>
      </c>
      <c r="K192" s="230"/>
      <c r="L192" s="231"/>
      <c r="M192" s="232" t="s">
        <v>19</v>
      </c>
      <c r="N192" s="233" t="s">
        <v>43</v>
      </c>
      <c r="O192" s="83"/>
      <c r="P192" s="214">
        <f>O192*H192</f>
        <v>0</v>
      </c>
      <c r="Q192" s="214">
        <v>1</v>
      </c>
      <c r="R192" s="214">
        <f>Q192*H192</f>
        <v>2574</v>
      </c>
      <c r="S192" s="214">
        <v>0</v>
      </c>
      <c r="T192" s="215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16" t="s">
        <v>170</v>
      </c>
      <c r="AT192" s="216" t="s">
        <v>319</v>
      </c>
      <c r="AU192" s="216" t="s">
        <v>82</v>
      </c>
      <c r="AY192" s="16" t="s">
        <v>129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6" t="s">
        <v>80</v>
      </c>
      <c r="BK192" s="217">
        <f>ROUND(I192*H192,2)</f>
        <v>0</v>
      </c>
      <c r="BL192" s="16" t="s">
        <v>135</v>
      </c>
      <c r="BM192" s="216" t="s">
        <v>389</v>
      </c>
    </row>
    <row r="193" s="12" customFormat="1" ht="22.8" customHeight="1">
      <c r="A193" s="12"/>
      <c r="B193" s="188"/>
      <c r="C193" s="189"/>
      <c r="D193" s="190" t="s">
        <v>71</v>
      </c>
      <c r="E193" s="202" t="s">
        <v>143</v>
      </c>
      <c r="F193" s="202" t="s">
        <v>390</v>
      </c>
      <c r="G193" s="189"/>
      <c r="H193" s="189"/>
      <c r="I193" s="192"/>
      <c r="J193" s="203">
        <f>BK193</f>
        <v>0</v>
      </c>
      <c r="K193" s="189"/>
      <c r="L193" s="194"/>
      <c r="M193" s="195"/>
      <c r="N193" s="196"/>
      <c r="O193" s="196"/>
      <c r="P193" s="197">
        <f>SUM(P194:P195)</f>
        <v>0</v>
      </c>
      <c r="Q193" s="196"/>
      <c r="R193" s="197">
        <f>SUM(R194:R195)</f>
        <v>40.807200000000002</v>
      </c>
      <c r="S193" s="196"/>
      <c r="T193" s="198">
        <f>SUM(T194:T195)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99" t="s">
        <v>80</v>
      </c>
      <c r="AT193" s="200" t="s">
        <v>71</v>
      </c>
      <c r="AU193" s="200" t="s">
        <v>80</v>
      </c>
      <c r="AY193" s="199" t="s">
        <v>129</v>
      </c>
      <c r="BK193" s="201">
        <f>SUM(BK194:BK195)</f>
        <v>0</v>
      </c>
    </row>
    <row r="194" s="2" customFormat="1" ht="24.15" customHeight="1">
      <c r="A194" s="37"/>
      <c r="B194" s="38"/>
      <c r="C194" s="204" t="s">
        <v>391</v>
      </c>
      <c r="D194" s="204" t="s">
        <v>131</v>
      </c>
      <c r="E194" s="205" t="s">
        <v>392</v>
      </c>
      <c r="F194" s="206" t="s">
        <v>393</v>
      </c>
      <c r="G194" s="207" t="s">
        <v>161</v>
      </c>
      <c r="H194" s="208">
        <v>16</v>
      </c>
      <c r="I194" s="209"/>
      <c r="J194" s="210">
        <f>ROUND(I194*H194,2)</f>
        <v>0</v>
      </c>
      <c r="K194" s="211"/>
      <c r="L194" s="43"/>
      <c r="M194" s="212" t="s">
        <v>19</v>
      </c>
      <c r="N194" s="213" t="s">
        <v>43</v>
      </c>
      <c r="O194" s="83"/>
      <c r="P194" s="214">
        <f>O194*H194</f>
        <v>0</v>
      </c>
      <c r="Q194" s="214">
        <v>2.5504500000000001</v>
      </c>
      <c r="R194" s="214">
        <f>Q194*H194</f>
        <v>40.807200000000002</v>
      </c>
      <c r="S194" s="214">
        <v>0</v>
      </c>
      <c r="T194" s="215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16" t="s">
        <v>135</v>
      </c>
      <c r="AT194" s="216" t="s">
        <v>131</v>
      </c>
      <c r="AU194" s="216" t="s">
        <v>82</v>
      </c>
      <c r="AY194" s="16" t="s">
        <v>129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6" t="s">
        <v>80</v>
      </c>
      <c r="BK194" s="217">
        <f>ROUND(I194*H194,2)</f>
        <v>0</v>
      </c>
      <c r="BL194" s="16" t="s">
        <v>135</v>
      </c>
      <c r="BM194" s="216" t="s">
        <v>394</v>
      </c>
    </row>
    <row r="195" s="2" customFormat="1">
      <c r="A195" s="37"/>
      <c r="B195" s="38"/>
      <c r="C195" s="39"/>
      <c r="D195" s="218" t="s">
        <v>137</v>
      </c>
      <c r="E195" s="39"/>
      <c r="F195" s="219" t="s">
        <v>395</v>
      </c>
      <c r="G195" s="39"/>
      <c r="H195" s="39"/>
      <c r="I195" s="220"/>
      <c r="J195" s="39"/>
      <c r="K195" s="39"/>
      <c r="L195" s="43"/>
      <c r="M195" s="221"/>
      <c r="N195" s="222"/>
      <c r="O195" s="83"/>
      <c r="P195" s="83"/>
      <c r="Q195" s="83"/>
      <c r="R195" s="83"/>
      <c r="S195" s="83"/>
      <c r="T195" s="84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137</v>
      </c>
      <c r="AU195" s="16" t="s">
        <v>82</v>
      </c>
    </row>
    <row r="196" s="12" customFormat="1" ht="22.8" customHeight="1">
      <c r="A196" s="12"/>
      <c r="B196" s="188"/>
      <c r="C196" s="189"/>
      <c r="D196" s="190" t="s">
        <v>71</v>
      </c>
      <c r="E196" s="202" t="s">
        <v>135</v>
      </c>
      <c r="F196" s="202" t="s">
        <v>396</v>
      </c>
      <c r="G196" s="189"/>
      <c r="H196" s="189"/>
      <c r="I196" s="192"/>
      <c r="J196" s="203">
        <f>BK196</f>
        <v>0</v>
      </c>
      <c r="K196" s="189"/>
      <c r="L196" s="194"/>
      <c r="M196" s="195"/>
      <c r="N196" s="196"/>
      <c r="O196" s="196"/>
      <c r="P196" s="197">
        <f>SUM(P197:P200)</f>
        <v>0</v>
      </c>
      <c r="Q196" s="196"/>
      <c r="R196" s="197">
        <f>SUM(R197:R200)</f>
        <v>27.97017</v>
      </c>
      <c r="S196" s="196"/>
      <c r="T196" s="198">
        <f>SUM(T197:T200)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99" t="s">
        <v>80</v>
      </c>
      <c r="AT196" s="200" t="s">
        <v>71</v>
      </c>
      <c r="AU196" s="200" t="s">
        <v>80</v>
      </c>
      <c r="AY196" s="199" t="s">
        <v>129</v>
      </c>
      <c r="BK196" s="201">
        <f>SUM(BK197:BK200)</f>
        <v>0</v>
      </c>
    </row>
    <row r="197" s="2" customFormat="1" ht="37.8" customHeight="1">
      <c r="A197" s="37"/>
      <c r="B197" s="38"/>
      <c r="C197" s="204" t="s">
        <v>397</v>
      </c>
      <c r="D197" s="204" t="s">
        <v>131</v>
      </c>
      <c r="E197" s="205" t="s">
        <v>398</v>
      </c>
      <c r="F197" s="206" t="s">
        <v>399</v>
      </c>
      <c r="G197" s="207" t="s">
        <v>134</v>
      </c>
      <c r="H197" s="208">
        <v>67</v>
      </c>
      <c r="I197" s="209"/>
      <c r="J197" s="210">
        <f>ROUND(I197*H197,2)</f>
        <v>0</v>
      </c>
      <c r="K197" s="211"/>
      <c r="L197" s="43"/>
      <c r="M197" s="212" t="s">
        <v>19</v>
      </c>
      <c r="N197" s="213" t="s">
        <v>43</v>
      </c>
      <c r="O197" s="83"/>
      <c r="P197" s="214">
        <f>O197*H197</f>
        <v>0</v>
      </c>
      <c r="Q197" s="214">
        <v>0.18051</v>
      </c>
      <c r="R197" s="214">
        <f>Q197*H197</f>
        <v>12.09417</v>
      </c>
      <c r="S197" s="214">
        <v>0</v>
      </c>
      <c r="T197" s="215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16" t="s">
        <v>135</v>
      </c>
      <c r="AT197" s="216" t="s">
        <v>131</v>
      </c>
      <c r="AU197" s="216" t="s">
        <v>82</v>
      </c>
      <c r="AY197" s="16" t="s">
        <v>129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6" t="s">
        <v>80</v>
      </c>
      <c r="BK197" s="217">
        <f>ROUND(I197*H197,2)</f>
        <v>0</v>
      </c>
      <c r="BL197" s="16" t="s">
        <v>135</v>
      </c>
      <c r="BM197" s="216" t="s">
        <v>400</v>
      </c>
    </row>
    <row r="198" s="2" customFormat="1">
      <c r="A198" s="37"/>
      <c r="B198" s="38"/>
      <c r="C198" s="39"/>
      <c r="D198" s="218" t="s">
        <v>137</v>
      </c>
      <c r="E198" s="39"/>
      <c r="F198" s="219" t="s">
        <v>401</v>
      </c>
      <c r="G198" s="39"/>
      <c r="H198" s="39"/>
      <c r="I198" s="220"/>
      <c r="J198" s="39"/>
      <c r="K198" s="39"/>
      <c r="L198" s="43"/>
      <c r="M198" s="221"/>
      <c r="N198" s="222"/>
      <c r="O198" s="83"/>
      <c r="P198" s="83"/>
      <c r="Q198" s="83"/>
      <c r="R198" s="83"/>
      <c r="S198" s="83"/>
      <c r="T198" s="84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137</v>
      </c>
      <c r="AU198" s="16" t="s">
        <v>82</v>
      </c>
    </row>
    <row r="199" s="2" customFormat="1" ht="24.15" customHeight="1">
      <c r="A199" s="37"/>
      <c r="B199" s="38"/>
      <c r="C199" s="204" t="s">
        <v>402</v>
      </c>
      <c r="D199" s="204" t="s">
        <v>131</v>
      </c>
      <c r="E199" s="205" t="s">
        <v>403</v>
      </c>
      <c r="F199" s="206" t="s">
        <v>404</v>
      </c>
      <c r="G199" s="207" t="s">
        <v>161</v>
      </c>
      <c r="H199" s="208">
        <v>7.3499999999999996</v>
      </c>
      <c r="I199" s="209"/>
      <c r="J199" s="210">
        <f>ROUND(I199*H199,2)</f>
        <v>0</v>
      </c>
      <c r="K199" s="211"/>
      <c r="L199" s="43"/>
      <c r="M199" s="212" t="s">
        <v>19</v>
      </c>
      <c r="N199" s="213" t="s">
        <v>43</v>
      </c>
      <c r="O199" s="83"/>
      <c r="P199" s="214">
        <f>O199*H199</f>
        <v>0</v>
      </c>
      <c r="Q199" s="214">
        <v>2.1600000000000001</v>
      </c>
      <c r="R199" s="214">
        <f>Q199*H199</f>
        <v>15.875999999999999</v>
      </c>
      <c r="S199" s="214">
        <v>0</v>
      </c>
      <c r="T199" s="215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16" t="s">
        <v>135</v>
      </c>
      <c r="AT199" s="216" t="s">
        <v>131</v>
      </c>
      <c r="AU199" s="216" t="s">
        <v>82</v>
      </c>
      <c r="AY199" s="16" t="s">
        <v>129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6" t="s">
        <v>80</v>
      </c>
      <c r="BK199" s="217">
        <f>ROUND(I199*H199,2)</f>
        <v>0</v>
      </c>
      <c r="BL199" s="16" t="s">
        <v>135</v>
      </c>
      <c r="BM199" s="216" t="s">
        <v>405</v>
      </c>
    </row>
    <row r="200" s="2" customFormat="1">
      <c r="A200" s="37"/>
      <c r="B200" s="38"/>
      <c r="C200" s="39"/>
      <c r="D200" s="218" t="s">
        <v>137</v>
      </c>
      <c r="E200" s="39"/>
      <c r="F200" s="219" t="s">
        <v>406</v>
      </c>
      <c r="G200" s="39"/>
      <c r="H200" s="39"/>
      <c r="I200" s="220"/>
      <c r="J200" s="39"/>
      <c r="K200" s="39"/>
      <c r="L200" s="43"/>
      <c r="M200" s="221"/>
      <c r="N200" s="222"/>
      <c r="O200" s="83"/>
      <c r="P200" s="83"/>
      <c r="Q200" s="83"/>
      <c r="R200" s="83"/>
      <c r="S200" s="83"/>
      <c r="T200" s="84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137</v>
      </c>
      <c r="AU200" s="16" t="s">
        <v>82</v>
      </c>
    </row>
    <row r="201" s="12" customFormat="1" ht="22.8" customHeight="1">
      <c r="A201" s="12"/>
      <c r="B201" s="188"/>
      <c r="C201" s="189"/>
      <c r="D201" s="190" t="s">
        <v>71</v>
      </c>
      <c r="E201" s="202" t="s">
        <v>153</v>
      </c>
      <c r="F201" s="202" t="s">
        <v>407</v>
      </c>
      <c r="G201" s="189"/>
      <c r="H201" s="189"/>
      <c r="I201" s="192"/>
      <c r="J201" s="203">
        <f>BK201</f>
        <v>0</v>
      </c>
      <c r="K201" s="189"/>
      <c r="L201" s="194"/>
      <c r="M201" s="195"/>
      <c r="N201" s="196"/>
      <c r="O201" s="196"/>
      <c r="P201" s="197">
        <f>SUM(P202:P220)</f>
        <v>0</v>
      </c>
      <c r="Q201" s="196"/>
      <c r="R201" s="197">
        <f>SUM(R202:R220)</f>
        <v>5596.5067799999997</v>
      </c>
      <c r="S201" s="196"/>
      <c r="T201" s="198">
        <f>SUM(T202:T220)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99" t="s">
        <v>80</v>
      </c>
      <c r="AT201" s="200" t="s">
        <v>71</v>
      </c>
      <c r="AU201" s="200" t="s">
        <v>80</v>
      </c>
      <c r="AY201" s="199" t="s">
        <v>129</v>
      </c>
      <c r="BK201" s="201">
        <f>SUM(BK202:BK220)</f>
        <v>0</v>
      </c>
    </row>
    <row r="202" s="2" customFormat="1" ht="33" customHeight="1">
      <c r="A202" s="37"/>
      <c r="B202" s="38"/>
      <c r="C202" s="204" t="s">
        <v>408</v>
      </c>
      <c r="D202" s="204" t="s">
        <v>131</v>
      </c>
      <c r="E202" s="205" t="s">
        <v>409</v>
      </c>
      <c r="F202" s="206" t="s">
        <v>410</v>
      </c>
      <c r="G202" s="207" t="s">
        <v>134</v>
      </c>
      <c r="H202" s="208">
        <v>4553.0500000000002</v>
      </c>
      <c r="I202" s="209"/>
      <c r="J202" s="210">
        <f>ROUND(I202*H202,2)</f>
        <v>0</v>
      </c>
      <c r="K202" s="211"/>
      <c r="L202" s="43"/>
      <c r="M202" s="212" t="s">
        <v>19</v>
      </c>
      <c r="N202" s="213" t="s">
        <v>43</v>
      </c>
      <c r="O202" s="83"/>
      <c r="P202" s="214">
        <f>O202*H202</f>
        <v>0</v>
      </c>
      <c r="Q202" s="214">
        <v>0.57499999999999996</v>
      </c>
      <c r="R202" s="214">
        <f>Q202*H202</f>
        <v>2618.0037499999999</v>
      </c>
      <c r="S202" s="214">
        <v>0</v>
      </c>
      <c r="T202" s="215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16" t="s">
        <v>135</v>
      </c>
      <c r="AT202" s="216" t="s">
        <v>131</v>
      </c>
      <c r="AU202" s="216" t="s">
        <v>82</v>
      </c>
      <c r="AY202" s="16" t="s">
        <v>129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6" t="s">
        <v>80</v>
      </c>
      <c r="BK202" s="217">
        <f>ROUND(I202*H202,2)</f>
        <v>0</v>
      </c>
      <c r="BL202" s="16" t="s">
        <v>135</v>
      </c>
      <c r="BM202" s="216" t="s">
        <v>411</v>
      </c>
    </row>
    <row r="203" s="2" customFormat="1">
      <c r="A203" s="37"/>
      <c r="B203" s="38"/>
      <c r="C203" s="39"/>
      <c r="D203" s="218" t="s">
        <v>137</v>
      </c>
      <c r="E203" s="39"/>
      <c r="F203" s="219" t="s">
        <v>412</v>
      </c>
      <c r="G203" s="39"/>
      <c r="H203" s="39"/>
      <c r="I203" s="220"/>
      <c r="J203" s="39"/>
      <c r="K203" s="39"/>
      <c r="L203" s="43"/>
      <c r="M203" s="221"/>
      <c r="N203" s="222"/>
      <c r="O203" s="83"/>
      <c r="P203" s="83"/>
      <c r="Q203" s="83"/>
      <c r="R203" s="83"/>
      <c r="S203" s="83"/>
      <c r="T203" s="84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137</v>
      </c>
      <c r="AU203" s="16" t="s">
        <v>82</v>
      </c>
    </row>
    <row r="204" s="2" customFormat="1" ht="49.05" customHeight="1">
      <c r="A204" s="37"/>
      <c r="B204" s="38"/>
      <c r="C204" s="204" t="s">
        <v>413</v>
      </c>
      <c r="D204" s="204" t="s">
        <v>131</v>
      </c>
      <c r="E204" s="205" t="s">
        <v>414</v>
      </c>
      <c r="F204" s="206" t="s">
        <v>415</v>
      </c>
      <c r="G204" s="207" t="s">
        <v>134</v>
      </c>
      <c r="H204" s="208">
        <v>5808</v>
      </c>
      <c r="I204" s="209"/>
      <c r="J204" s="210">
        <f>ROUND(I204*H204,2)</f>
        <v>0</v>
      </c>
      <c r="K204" s="211"/>
      <c r="L204" s="43"/>
      <c r="M204" s="212" t="s">
        <v>19</v>
      </c>
      <c r="N204" s="213" t="s">
        <v>43</v>
      </c>
      <c r="O204" s="83"/>
      <c r="P204" s="214">
        <f>O204*H204</f>
        <v>0</v>
      </c>
      <c r="Q204" s="214">
        <v>0.15826000000000001</v>
      </c>
      <c r="R204" s="214">
        <f>Q204*H204</f>
        <v>919.17408000000012</v>
      </c>
      <c r="S204" s="214">
        <v>0</v>
      </c>
      <c r="T204" s="215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16" t="s">
        <v>135</v>
      </c>
      <c r="AT204" s="216" t="s">
        <v>131</v>
      </c>
      <c r="AU204" s="216" t="s">
        <v>82</v>
      </c>
      <c r="AY204" s="16" t="s">
        <v>129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6" t="s">
        <v>80</v>
      </c>
      <c r="BK204" s="217">
        <f>ROUND(I204*H204,2)</f>
        <v>0</v>
      </c>
      <c r="BL204" s="16" t="s">
        <v>135</v>
      </c>
      <c r="BM204" s="216" t="s">
        <v>416</v>
      </c>
    </row>
    <row r="205" s="2" customFormat="1">
      <c r="A205" s="37"/>
      <c r="B205" s="38"/>
      <c r="C205" s="39"/>
      <c r="D205" s="218" t="s">
        <v>137</v>
      </c>
      <c r="E205" s="39"/>
      <c r="F205" s="219" t="s">
        <v>417</v>
      </c>
      <c r="G205" s="39"/>
      <c r="H205" s="39"/>
      <c r="I205" s="220"/>
      <c r="J205" s="39"/>
      <c r="K205" s="39"/>
      <c r="L205" s="43"/>
      <c r="M205" s="221"/>
      <c r="N205" s="222"/>
      <c r="O205" s="83"/>
      <c r="P205" s="83"/>
      <c r="Q205" s="83"/>
      <c r="R205" s="83"/>
      <c r="S205" s="83"/>
      <c r="T205" s="84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137</v>
      </c>
      <c r="AU205" s="16" t="s">
        <v>82</v>
      </c>
    </row>
    <row r="206" s="2" customFormat="1" ht="37.8" customHeight="1">
      <c r="A206" s="37"/>
      <c r="B206" s="38"/>
      <c r="C206" s="204" t="s">
        <v>418</v>
      </c>
      <c r="D206" s="204" t="s">
        <v>131</v>
      </c>
      <c r="E206" s="205" t="s">
        <v>419</v>
      </c>
      <c r="F206" s="206" t="s">
        <v>420</v>
      </c>
      <c r="G206" s="207" t="s">
        <v>134</v>
      </c>
      <c r="H206" s="208">
        <v>588</v>
      </c>
      <c r="I206" s="209"/>
      <c r="J206" s="210">
        <f>ROUND(I206*H206,2)</f>
        <v>0</v>
      </c>
      <c r="K206" s="211"/>
      <c r="L206" s="43"/>
      <c r="M206" s="212" t="s">
        <v>19</v>
      </c>
      <c r="N206" s="213" t="s">
        <v>43</v>
      </c>
      <c r="O206" s="83"/>
      <c r="P206" s="214">
        <f>O206*H206</f>
        <v>0</v>
      </c>
      <c r="Q206" s="214">
        <v>0.29160000000000003</v>
      </c>
      <c r="R206" s="214">
        <f>Q206*H206</f>
        <v>171.46080000000001</v>
      </c>
      <c r="S206" s="214">
        <v>0</v>
      </c>
      <c r="T206" s="215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16" t="s">
        <v>135</v>
      </c>
      <c r="AT206" s="216" t="s">
        <v>131</v>
      </c>
      <c r="AU206" s="216" t="s">
        <v>82</v>
      </c>
      <c r="AY206" s="16" t="s">
        <v>129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6" t="s">
        <v>80</v>
      </c>
      <c r="BK206" s="217">
        <f>ROUND(I206*H206,2)</f>
        <v>0</v>
      </c>
      <c r="BL206" s="16" t="s">
        <v>135</v>
      </c>
      <c r="BM206" s="216" t="s">
        <v>421</v>
      </c>
    </row>
    <row r="207" s="2" customFormat="1">
      <c r="A207" s="37"/>
      <c r="B207" s="38"/>
      <c r="C207" s="39"/>
      <c r="D207" s="218" t="s">
        <v>137</v>
      </c>
      <c r="E207" s="39"/>
      <c r="F207" s="219" t="s">
        <v>422</v>
      </c>
      <c r="G207" s="39"/>
      <c r="H207" s="39"/>
      <c r="I207" s="220"/>
      <c r="J207" s="39"/>
      <c r="K207" s="39"/>
      <c r="L207" s="43"/>
      <c r="M207" s="221"/>
      <c r="N207" s="222"/>
      <c r="O207" s="83"/>
      <c r="P207" s="83"/>
      <c r="Q207" s="83"/>
      <c r="R207" s="83"/>
      <c r="S207" s="83"/>
      <c r="T207" s="84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137</v>
      </c>
      <c r="AU207" s="16" t="s">
        <v>82</v>
      </c>
    </row>
    <row r="208" s="2" customFormat="1" ht="24.15" customHeight="1">
      <c r="A208" s="37"/>
      <c r="B208" s="38"/>
      <c r="C208" s="204" t="s">
        <v>423</v>
      </c>
      <c r="D208" s="204" t="s">
        <v>131</v>
      </c>
      <c r="E208" s="205" t="s">
        <v>424</v>
      </c>
      <c r="F208" s="206" t="s">
        <v>425</v>
      </c>
      <c r="G208" s="207" t="s">
        <v>134</v>
      </c>
      <c r="H208" s="208">
        <v>5808</v>
      </c>
      <c r="I208" s="209"/>
      <c r="J208" s="210">
        <f>ROUND(I208*H208,2)</f>
        <v>0</v>
      </c>
      <c r="K208" s="211"/>
      <c r="L208" s="43"/>
      <c r="M208" s="212" t="s">
        <v>19</v>
      </c>
      <c r="N208" s="213" t="s">
        <v>43</v>
      </c>
      <c r="O208" s="83"/>
      <c r="P208" s="214">
        <f>O208*H208</f>
        <v>0</v>
      </c>
      <c r="Q208" s="214">
        <v>0.00051000000000000004</v>
      </c>
      <c r="R208" s="214">
        <f>Q208*H208</f>
        <v>2.9620800000000003</v>
      </c>
      <c r="S208" s="214">
        <v>0</v>
      </c>
      <c r="T208" s="215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16" t="s">
        <v>135</v>
      </c>
      <c r="AT208" s="216" t="s">
        <v>131</v>
      </c>
      <c r="AU208" s="216" t="s">
        <v>82</v>
      </c>
      <c r="AY208" s="16" t="s">
        <v>129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6" t="s">
        <v>80</v>
      </c>
      <c r="BK208" s="217">
        <f>ROUND(I208*H208,2)</f>
        <v>0</v>
      </c>
      <c r="BL208" s="16" t="s">
        <v>135</v>
      </c>
      <c r="BM208" s="216" t="s">
        <v>426</v>
      </c>
    </row>
    <row r="209" s="2" customFormat="1">
      <c r="A209" s="37"/>
      <c r="B209" s="38"/>
      <c r="C209" s="39"/>
      <c r="D209" s="218" t="s">
        <v>137</v>
      </c>
      <c r="E209" s="39"/>
      <c r="F209" s="219" t="s">
        <v>427</v>
      </c>
      <c r="G209" s="39"/>
      <c r="H209" s="39"/>
      <c r="I209" s="220"/>
      <c r="J209" s="39"/>
      <c r="K209" s="39"/>
      <c r="L209" s="43"/>
      <c r="M209" s="221"/>
      <c r="N209" s="222"/>
      <c r="O209" s="83"/>
      <c r="P209" s="83"/>
      <c r="Q209" s="83"/>
      <c r="R209" s="83"/>
      <c r="S209" s="83"/>
      <c r="T209" s="84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137</v>
      </c>
      <c r="AU209" s="16" t="s">
        <v>82</v>
      </c>
    </row>
    <row r="210" s="2" customFormat="1" ht="24.15" customHeight="1">
      <c r="A210" s="37"/>
      <c r="B210" s="38"/>
      <c r="C210" s="204" t="s">
        <v>428</v>
      </c>
      <c r="D210" s="204" t="s">
        <v>131</v>
      </c>
      <c r="E210" s="205" t="s">
        <v>429</v>
      </c>
      <c r="F210" s="206" t="s">
        <v>430</v>
      </c>
      <c r="G210" s="207" t="s">
        <v>134</v>
      </c>
      <c r="H210" s="208">
        <v>7045</v>
      </c>
      <c r="I210" s="209"/>
      <c r="J210" s="210">
        <f>ROUND(I210*H210,2)</f>
        <v>0</v>
      </c>
      <c r="K210" s="211"/>
      <c r="L210" s="43"/>
      <c r="M210" s="212" t="s">
        <v>19</v>
      </c>
      <c r="N210" s="213" t="s">
        <v>43</v>
      </c>
      <c r="O210" s="83"/>
      <c r="P210" s="214">
        <f>O210*H210</f>
        <v>0</v>
      </c>
      <c r="Q210" s="214">
        <v>0.00071000000000000002</v>
      </c>
      <c r="R210" s="214">
        <f>Q210*H210</f>
        <v>5.0019499999999999</v>
      </c>
      <c r="S210" s="214">
        <v>0</v>
      </c>
      <c r="T210" s="215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16" t="s">
        <v>135</v>
      </c>
      <c r="AT210" s="216" t="s">
        <v>131</v>
      </c>
      <c r="AU210" s="216" t="s">
        <v>82</v>
      </c>
      <c r="AY210" s="16" t="s">
        <v>129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6" t="s">
        <v>80</v>
      </c>
      <c r="BK210" s="217">
        <f>ROUND(I210*H210,2)</f>
        <v>0</v>
      </c>
      <c r="BL210" s="16" t="s">
        <v>135</v>
      </c>
      <c r="BM210" s="216" t="s">
        <v>431</v>
      </c>
    </row>
    <row r="211" s="2" customFormat="1">
      <c r="A211" s="37"/>
      <c r="B211" s="38"/>
      <c r="C211" s="39"/>
      <c r="D211" s="218" t="s">
        <v>137</v>
      </c>
      <c r="E211" s="39"/>
      <c r="F211" s="219" t="s">
        <v>432</v>
      </c>
      <c r="G211" s="39"/>
      <c r="H211" s="39"/>
      <c r="I211" s="220"/>
      <c r="J211" s="39"/>
      <c r="K211" s="39"/>
      <c r="L211" s="43"/>
      <c r="M211" s="221"/>
      <c r="N211" s="222"/>
      <c r="O211" s="83"/>
      <c r="P211" s="83"/>
      <c r="Q211" s="83"/>
      <c r="R211" s="83"/>
      <c r="S211" s="83"/>
      <c r="T211" s="84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137</v>
      </c>
      <c r="AU211" s="16" t="s">
        <v>82</v>
      </c>
    </row>
    <row r="212" s="2" customFormat="1" ht="49.05" customHeight="1">
      <c r="A212" s="37"/>
      <c r="B212" s="38"/>
      <c r="C212" s="204" t="s">
        <v>433</v>
      </c>
      <c r="D212" s="204" t="s">
        <v>131</v>
      </c>
      <c r="E212" s="205" t="s">
        <v>434</v>
      </c>
      <c r="F212" s="206" t="s">
        <v>435</v>
      </c>
      <c r="G212" s="207" t="s">
        <v>134</v>
      </c>
      <c r="H212" s="208">
        <v>5355</v>
      </c>
      <c r="I212" s="209"/>
      <c r="J212" s="210">
        <f>ROUND(I212*H212,2)</f>
        <v>0</v>
      </c>
      <c r="K212" s="211"/>
      <c r="L212" s="43"/>
      <c r="M212" s="212" t="s">
        <v>19</v>
      </c>
      <c r="N212" s="213" t="s">
        <v>43</v>
      </c>
      <c r="O212" s="83"/>
      <c r="P212" s="214">
        <f>O212*H212</f>
        <v>0</v>
      </c>
      <c r="Q212" s="214">
        <v>0.2268</v>
      </c>
      <c r="R212" s="214">
        <f>Q212*H212</f>
        <v>1214.5139999999999</v>
      </c>
      <c r="S212" s="214">
        <v>0</v>
      </c>
      <c r="T212" s="215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16" t="s">
        <v>135</v>
      </c>
      <c r="AT212" s="216" t="s">
        <v>131</v>
      </c>
      <c r="AU212" s="216" t="s">
        <v>82</v>
      </c>
      <c r="AY212" s="16" t="s">
        <v>129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6" t="s">
        <v>80</v>
      </c>
      <c r="BK212" s="217">
        <f>ROUND(I212*H212,2)</f>
        <v>0</v>
      </c>
      <c r="BL212" s="16" t="s">
        <v>135</v>
      </c>
      <c r="BM212" s="216" t="s">
        <v>436</v>
      </c>
    </row>
    <row r="213" s="2" customFormat="1">
      <c r="A213" s="37"/>
      <c r="B213" s="38"/>
      <c r="C213" s="39"/>
      <c r="D213" s="218" t="s">
        <v>137</v>
      </c>
      <c r="E213" s="39"/>
      <c r="F213" s="219" t="s">
        <v>437</v>
      </c>
      <c r="G213" s="39"/>
      <c r="H213" s="39"/>
      <c r="I213" s="220"/>
      <c r="J213" s="39"/>
      <c r="K213" s="39"/>
      <c r="L213" s="43"/>
      <c r="M213" s="221"/>
      <c r="N213" s="222"/>
      <c r="O213" s="83"/>
      <c r="P213" s="83"/>
      <c r="Q213" s="83"/>
      <c r="R213" s="83"/>
      <c r="S213" s="83"/>
      <c r="T213" s="84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137</v>
      </c>
      <c r="AU213" s="16" t="s">
        <v>82</v>
      </c>
    </row>
    <row r="214" s="2" customFormat="1" ht="49.05" customHeight="1">
      <c r="A214" s="37"/>
      <c r="B214" s="38"/>
      <c r="C214" s="204" t="s">
        <v>438</v>
      </c>
      <c r="D214" s="204" t="s">
        <v>131</v>
      </c>
      <c r="E214" s="205" t="s">
        <v>439</v>
      </c>
      <c r="F214" s="206" t="s">
        <v>440</v>
      </c>
      <c r="G214" s="207" t="s">
        <v>134</v>
      </c>
      <c r="H214" s="208">
        <v>5808</v>
      </c>
      <c r="I214" s="209"/>
      <c r="J214" s="210">
        <f>ROUND(I214*H214,2)</f>
        <v>0</v>
      </c>
      <c r="K214" s="211"/>
      <c r="L214" s="43"/>
      <c r="M214" s="212" t="s">
        <v>19</v>
      </c>
      <c r="N214" s="213" t="s">
        <v>43</v>
      </c>
      <c r="O214" s="83"/>
      <c r="P214" s="214">
        <f>O214*H214</f>
        <v>0</v>
      </c>
      <c r="Q214" s="214">
        <v>0.10373</v>
      </c>
      <c r="R214" s="214">
        <f>Q214*H214</f>
        <v>602.46384</v>
      </c>
      <c r="S214" s="214">
        <v>0</v>
      </c>
      <c r="T214" s="215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16" t="s">
        <v>135</v>
      </c>
      <c r="AT214" s="216" t="s">
        <v>131</v>
      </c>
      <c r="AU214" s="216" t="s">
        <v>82</v>
      </c>
      <c r="AY214" s="16" t="s">
        <v>129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6" t="s">
        <v>80</v>
      </c>
      <c r="BK214" s="217">
        <f>ROUND(I214*H214,2)</f>
        <v>0</v>
      </c>
      <c r="BL214" s="16" t="s">
        <v>135</v>
      </c>
      <c r="BM214" s="216" t="s">
        <v>441</v>
      </c>
    </row>
    <row r="215" s="2" customFormat="1">
      <c r="A215" s="37"/>
      <c r="B215" s="38"/>
      <c r="C215" s="39"/>
      <c r="D215" s="218" t="s">
        <v>137</v>
      </c>
      <c r="E215" s="39"/>
      <c r="F215" s="219" t="s">
        <v>442</v>
      </c>
      <c r="G215" s="39"/>
      <c r="H215" s="39"/>
      <c r="I215" s="220"/>
      <c r="J215" s="39"/>
      <c r="K215" s="39"/>
      <c r="L215" s="43"/>
      <c r="M215" s="221"/>
      <c r="N215" s="222"/>
      <c r="O215" s="83"/>
      <c r="P215" s="83"/>
      <c r="Q215" s="83"/>
      <c r="R215" s="83"/>
      <c r="S215" s="83"/>
      <c r="T215" s="84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137</v>
      </c>
      <c r="AU215" s="16" t="s">
        <v>82</v>
      </c>
    </row>
    <row r="216" s="2" customFormat="1" ht="24.15" customHeight="1">
      <c r="A216" s="37"/>
      <c r="B216" s="38"/>
      <c r="C216" s="204" t="s">
        <v>443</v>
      </c>
      <c r="D216" s="204" t="s">
        <v>131</v>
      </c>
      <c r="E216" s="205" t="s">
        <v>444</v>
      </c>
      <c r="F216" s="206" t="s">
        <v>445</v>
      </c>
      <c r="G216" s="207" t="s">
        <v>167</v>
      </c>
      <c r="H216" s="208">
        <v>96</v>
      </c>
      <c r="I216" s="209"/>
      <c r="J216" s="210">
        <f>ROUND(I216*H216,2)</f>
        <v>0</v>
      </c>
      <c r="K216" s="211"/>
      <c r="L216" s="43"/>
      <c r="M216" s="212" t="s">
        <v>19</v>
      </c>
      <c r="N216" s="213" t="s">
        <v>43</v>
      </c>
      <c r="O216" s="83"/>
      <c r="P216" s="214">
        <f>O216*H216</f>
        <v>0</v>
      </c>
      <c r="Q216" s="214">
        <v>0.0035999999999999999</v>
      </c>
      <c r="R216" s="214">
        <f>Q216*H216</f>
        <v>0.34560000000000002</v>
      </c>
      <c r="S216" s="214">
        <v>0</v>
      </c>
      <c r="T216" s="215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16" t="s">
        <v>135</v>
      </c>
      <c r="AT216" s="216" t="s">
        <v>131</v>
      </c>
      <c r="AU216" s="216" t="s">
        <v>82</v>
      </c>
      <c r="AY216" s="16" t="s">
        <v>129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6" t="s">
        <v>80</v>
      </c>
      <c r="BK216" s="217">
        <f>ROUND(I216*H216,2)</f>
        <v>0</v>
      </c>
      <c r="BL216" s="16" t="s">
        <v>135</v>
      </c>
      <c r="BM216" s="216" t="s">
        <v>446</v>
      </c>
    </row>
    <row r="217" s="2" customFormat="1">
      <c r="A217" s="37"/>
      <c r="B217" s="38"/>
      <c r="C217" s="39"/>
      <c r="D217" s="218" t="s">
        <v>137</v>
      </c>
      <c r="E217" s="39"/>
      <c r="F217" s="219" t="s">
        <v>447</v>
      </c>
      <c r="G217" s="39"/>
      <c r="H217" s="39"/>
      <c r="I217" s="220"/>
      <c r="J217" s="39"/>
      <c r="K217" s="39"/>
      <c r="L217" s="43"/>
      <c r="M217" s="221"/>
      <c r="N217" s="222"/>
      <c r="O217" s="83"/>
      <c r="P217" s="83"/>
      <c r="Q217" s="83"/>
      <c r="R217" s="83"/>
      <c r="S217" s="83"/>
      <c r="T217" s="84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137</v>
      </c>
      <c r="AU217" s="16" t="s">
        <v>82</v>
      </c>
    </row>
    <row r="218" s="2" customFormat="1" ht="49.05" customHeight="1">
      <c r="A218" s="37"/>
      <c r="B218" s="38"/>
      <c r="C218" s="204" t="s">
        <v>448</v>
      </c>
      <c r="D218" s="204" t="s">
        <v>131</v>
      </c>
      <c r="E218" s="205" t="s">
        <v>449</v>
      </c>
      <c r="F218" s="206" t="s">
        <v>450</v>
      </c>
      <c r="G218" s="207" t="s">
        <v>134</v>
      </c>
      <c r="H218" s="208">
        <v>67</v>
      </c>
      <c r="I218" s="209"/>
      <c r="J218" s="210">
        <f>ROUND(I218*H218,2)</f>
        <v>0</v>
      </c>
      <c r="K218" s="211"/>
      <c r="L218" s="43"/>
      <c r="M218" s="212" t="s">
        <v>19</v>
      </c>
      <c r="N218" s="213" t="s">
        <v>43</v>
      </c>
      <c r="O218" s="83"/>
      <c r="P218" s="214">
        <f>O218*H218</f>
        <v>0</v>
      </c>
      <c r="Q218" s="214">
        <v>0.13403999999999999</v>
      </c>
      <c r="R218" s="214">
        <f>Q218*H218</f>
        <v>8.9806799999999996</v>
      </c>
      <c r="S218" s="214">
        <v>0</v>
      </c>
      <c r="T218" s="215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16" t="s">
        <v>135</v>
      </c>
      <c r="AT218" s="216" t="s">
        <v>131</v>
      </c>
      <c r="AU218" s="216" t="s">
        <v>82</v>
      </c>
      <c r="AY218" s="16" t="s">
        <v>129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6" t="s">
        <v>80</v>
      </c>
      <c r="BK218" s="217">
        <f>ROUND(I218*H218,2)</f>
        <v>0</v>
      </c>
      <c r="BL218" s="16" t="s">
        <v>135</v>
      </c>
      <c r="BM218" s="216" t="s">
        <v>451</v>
      </c>
    </row>
    <row r="219" s="2" customFormat="1">
      <c r="A219" s="37"/>
      <c r="B219" s="38"/>
      <c r="C219" s="39"/>
      <c r="D219" s="218" t="s">
        <v>137</v>
      </c>
      <c r="E219" s="39"/>
      <c r="F219" s="219" t="s">
        <v>452</v>
      </c>
      <c r="G219" s="39"/>
      <c r="H219" s="39"/>
      <c r="I219" s="220"/>
      <c r="J219" s="39"/>
      <c r="K219" s="39"/>
      <c r="L219" s="43"/>
      <c r="M219" s="221"/>
      <c r="N219" s="222"/>
      <c r="O219" s="83"/>
      <c r="P219" s="83"/>
      <c r="Q219" s="83"/>
      <c r="R219" s="83"/>
      <c r="S219" s="83"/>
      <c r="T219" s="84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137</v>
      </c>
      <c r="AU219" s="16" t="s">
        <v>82</v>
      </c>
    </row>
    <row r="220" s="2" customFormat="1" ht="24.15" customHeight="1">
      <c r="A220" s="37"/>
      <c r="B220" s="38"/>
      <c r="C220" s="223" t="s">
        <v>453</v>
      </c>
      <c r="D220" s="223" t="s">
        <v>319</v>
      </c>
      <c r="E220" s="224" t="s">
        <v>454</v>
      </c>
      <c r="F220" s="225" t="s">
        <v>455</v>
      </c>
      <c r="G220" s="226" t="s">
        <v>388</v>
      </c>
      <c r="H220" s="227">
        <v>53.600000000000001</v>
      </c>
      <c r="I220" s="228"/>
      <c r="J220" s="229">
        <f>ROUND(I220*H220,2)</f>
        <v>0</v>
      </c>
      <c r="K220" s="230"/>
      <c r="L220" s="231"/>
      <c r="M220" s="232" t="s">
        <v>19</v>
      </c>
      <c r="N220" s="233" t="s">
        <v>43</v>
      </c>
      <c r="O220" s="83"/>
      <c r="P220" s="214">
        <f>O220*H220</f>
        <v>0</v>
      </c>
      <c r="Q220" s="214">
        <v>1</v>
      </c>
      <c r="R220" s="214">
        <f>Q220*H220</f>
        <v>53.600000000000001</v>
      </c>
      <c r="S220" s="214">
        <v>0</v>
      </c>
      <c r="T220" s="215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16" t="s">
        <v>170</v>
      </c>
      <c r="AT220" s="216" t="s">
        <v>319</v>
      </c>
      <c r="AU220" s="216" t="s">
        <v>82</v>
      </c>
      <c r="AY220" s="16" t="s">
        <v>129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6" t="s">
        <v>80</v>
      </c>
      <c r="BK220" s="217">
        <f>ROUND(I220*H220,2)</f>
        <v>0</v>
      </c>
      <c r="BL220" s="16" t="s">
        <v>135</v>
      </c>
      <c r="BM220" s="216" t="s">
        <v>456</v>
      </c>
    </row>
    <row r="221" s="12" customFormat="1" ht="22.8" customHeight="1">
      <c r="A221" s="12"/>
      <c r="B221" s="188"/>
      <c r="C221" s="189"/>
      <c r="D221" s="190" t="s">
        <v>71</v>
      </c>
      <c r="E221" s="202" t="s">
        <v>175</v>
      </c>
      <c r="F221" s="202" t="s">
        <v>457</v>
      </c>
      <c r="G221" s="189"/>
      <c r="H221" s="189"/>
      <c r="I221" s="192"/>
      <c r="J221" s="203">
        <f>BK221</f>
        <v>0</v>
      </c>
      <c r="K221" s="189"/>
      <c r="L221" s="194"/>
      <c r="M221" s="195"/>
      <c r="N221" s="196"/>
      <c r="O221" s="196"/>
      <c r="P221" s="197">
        <f>SUM(P222:P247)</f>
        <v>0</v>
      </c>
      <c r="Q221" s="196"/>
      <c r="R221" s="197">
        <f>SUM(R222:R247)</f>
        <v>156.55674399999998</v>
      </c>
      <c r="S221" s="196"/>
      <c r="T221" s="198">
        <f>SUM(T222:T247)</f>
        <v>10.189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99" t="s">
        <v>80</v>
      </c>
      <c r="AT221" s="200" t="s">
        <v>71</v>
      </c>
      <c r="AU221" s="200" t="s">
        <v>80</v>
      </c>
      <c r="AY221" s="199" t="s">
        <v>129</v>
      </c>
      <c r="BK221" s="201">
        <f>SUM(BK222:BK247)</f>
        <v>0</v>
      </c>
    </row>
    <row r="222" s="2" customFormat="1" ht="33" customHeight="1">
      <c r="A222" s="37"/>
      <c r="B222" s="38"/>
      <c r="C222" s="204" t="s">
        <v>458</v>
      </c>
      <c r="D222" s="204" t="s">
        <v>131</v>
      </c>
      <c r="E222" s="205" t="s">
        <v>459</v>
      </c>
      <c r="F222" s="206" t="s">
        <v>460</v>
      </c>
      <c r="G222" s="207" t="s">
        <v>146</v>
      </c>
      <c r="H222" s="208">
        <v>2</v>
      </c>
      <c r="I222" s="209"/>
      <c r="J222" s="210">
        <f>ROUND(I222*H222,2)</f>
        <v>0</v>
      </c>
      <c r="K222" s="211"/>
      <c r="L222" s="43"/>
      <c r="M222" s="212" t="s">
        <v>19</v>
      </c>
      <c r="N222" s="213" t="s">
        <v>43</v>
      </c>
      <c r="O222" s="83"/>
      <c r="P222" s="214">
        <f>O222*H222</f>
        <v>0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16" t="s">
        <v>135</v>
      </c>
      <c r="AT222" s="216" t="s">
        <v>131</v>
      </c>
      <c r="AU222" s="216" t="s">
        <v>82</v>
      </c>
      <c r="AY222" s="16" t="s">
        <v>129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6" t="s">
        <v>80</v>
      </c>
      <c r="BK222" s="217">
        <f>ROUND(I222*H222,2)</f>
        <v>0</v>
      </c>
      <c r="BL222" s="16" t="s">
        <v>135</v>
      </c>
      <c r="BM222" s="216" t="s">
        <v>461</v>
      </c>
    </row>
    <row r="223" s="2" customFormat="1">
      <c r="A223" s="37"/>
      <c r="B223" s="38"/>
      <c r="C223" s="39"/>
      <c r="D223" s="218" t="s">
        <v>137</v>
      </c>
      <c r="E223" s="39"/>
      <c r="F223" s="219" t="s">
        <v>462</v>
      </c>
      <c r="G223" s="39"/>
      <c r="H223" s="39"/>
      <c r="I223" s="220"/>
      <c r="J223" s="39"/>
      <c r="K223" s="39"/>
      <c r="L223" s="43"/>
      <c r="M223" s="221"/>
      <c r="N223" s="222"/>
      <c r="O223" s="83"/>
      <c r="P223" s="83"/>
      <c r="Q223" s="83"/>
      <c r="R223" s="83"/>
      <c r="S223" s="83"/>
      <c r="T223" s="84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137</v>
      </c>
      <c r="AU223" s="16" t="s">
        <v>82</v>
      </c>
    </row>
    <row r="224" s="2" customFormat="1" ht="16.5" customHeight="1">
      <c r="A224" s="37"/>
      <c r="B224" s="38"/>
      <c r="C224" s="223" t="s">
        <v>463</v>
      </c>
      <c r="D224" s="223" t="s">
        <v>319</v>
      </c>
      <c r="E224" s="224" t="s">
        <v>464</v>
      </c>
      <c r="F224" s="225" t="s">
        <v>465</v>
      </c>
      <c r="G224" s="226" t="s">
        <v>146</v>
      </c>
      <c r="H224" s="227">
        <v>2</v>
      </c>
      <c r="I224" s="228"/>
      <c r="J224" s="229">
        <f>ROUND(I224*H224,2)</f>
        <v>0</v>
      </c>
      <c r="K224" s="230"/>
      <c r="L224" s="231"/>
      <c r="M224" s="232" t="s">
        <v>19</v>
      </c>
      <c r="N224" s="233" t="s">
        <v>43</v>
      </c>
      <c r="O224" s="83"/>
      <c r="P224" s="214">
        <f>O224*H224</f>
        <v>0</v>
      </c>
      <c r="Q224" s="214">
        <v>0.0020999999999999999</v>
      </c>
      <c r="R224" s="214">
        <f>Q224*H224</f>
        <v>0.0041999999999999997</v>
      </c>
      <c r="S224" s="214">
        <v>0</v>
      </c>
      <c r="T224" s="215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16" t="s">
        <v>170</v>
      </c>
      <c r="AT224" s="216" t="s">
        <v>319</v>
      </c>
      <c r="AU224" s="216" t="s">
        <v>82</v>
      </c>
      <c r="AY224" s="16" t="s">
        <v>129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6" t="s">
        <v>80</v>
      </c>
      <c r="BK224" s="217">
        <f>ROUND(I224*H224,2)</f>
        <v>0</v>
      </c>
      <c r="BL224" s="16" t="s">
        <v>135</v>
      </c>
      <c r="BM224" s="216" t="s">
        <v>466</v>
      </c>
    </row>
    <row r="225" s="2" customFormat="1" ht="24.15" customHeight="1">
      <c r="A225" s="37"/>
      <c r="B225" s="38"/>
      <c r="C225" s="204" t="s">
        <v>467</v>
      </c>
      <c r="D225" s="204" t="s">
        <v>131</v>
      </c>
      <c r="E225" s="205" t="s">
        <v>468</v>
      </c>
      <c r="F225" s="206" t="s">
        <v>469</v>
      </c>
      <c r="G225" s="207" t="s">
        <v>146</v>
      </c>
      <c r="H225" s="208">
        <v>1</v>
      </c>
      <c r="I225" s="209"/>
      <c r="J225" s="210">
        <f>ROUND(I225*H225,2)</f>
        <v>0</v>
      </c>
      <c r="K225" s="211"/>
      <c r="L225" s="43"/>
      <c r="M225" s="212" t="s">
        <v>19</v>
      </c>
      <c r="N225" s="213" t="s">
        <v>43</v>
      </c>
      <c r="O225" s="83"/>
      <c r="P225" s="214">
        <f>O225*H225</f>
        <v>0</v>
      </c>
      <c r="Q225" s="214">
        <v>0.0010499999999999999</v>
      </c>
      <c r="R225" s="214">
        <f>Q225*H225</f>
        <v>0.0010499999999999999</v>
      </c>
      <c r="S225" s="214">
        <v>0</v>
      </c>
      <c r="T225" s="215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16" t="s">
        <v>135</v>
      </c>
      <c r="AT225" s="216" t="s">
        <v>131</v>
      </c>
      <c r="AU225" s="216" t="s">
        <v>82</v>
      </c>
      <c r="AY225" s="16" t="s">
        <v>129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6" t="s">
        <v>80</v>
      </c>
      <c r="BK225" s="217">
        <f>ROUND(I225*H225,2)</f>
        <v>0</v>
      </c>
      <c r="BL225" s="16" t="s">
        <v>135</v>
      </c>
      <c r="BM225" s="216" t="s">
        <v>470</v>
      </c>
    </row>
    <row r="226" s="2" customFormat="1">
      <c r="A226" s="37"/>
      <c r="B226" s="38"/>
      <c r="C226" s="39"/>
      <c r="D226" s="218" t="s">
        <v>137</v>
      </c>
      <c r="E226" s="39"/>
      <c r="F226" s="219" t="s">
        <v>471</v>
      </c>
      <c r="G226" s="39"/>
      <c r="H226" s="39"/>
      <c r="I226" s="220"/>
      <c r="J226" s="39"/>
      <c r="K226" s="39"/>
      <c r="L226" s="43"/>
      <c r="M226" s="221"/>
      <c r="N226" s="222"/>
      <c r="O226" s="83"/>
      <c r="P226" s="83"/>
      <c r="Q226" s="83"/>
      <c r="R226" s="83"/>
      <c r="S226" s="83"/>
      <c r="T226" s="84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137</v>
      </c>
      <c r="AU226" s="16" t="s">
        <v>82</v>
      </c>
    </row>
    <row r="227" s="2" customFormat="1" ht="24.15" customHeight="1">
      <c r="A227" s="37"/>
      <c r="B227" s="38"/>
      <c r="C227" s="223" t="s">
        <v>472</v>
      </c>
      <c r="D227" s="223" t="s">
        <v>319</v>
      </c>
      <c r="E227" s="224" t="s">
        <v>473</v>
      </c>
      <c r="F227" s="225" t="s">
        <v>474</v>
      </c>
      <c r="G227" s="226" t="s">
        <v>146</v>
      </c>
      <c r="H227" s="227">
        <v>1</v>
      </c>
      <c r="I227" s="228"/>
      <c r="J227" s="229">
        <f>ROUND(I227*H227,2)</f>
        <v>0</v>
      </c>
      <c r="K227" s="230"/>
      <c r="L227" s="231"/>
      <c r="M227" s="232" t="s">
        <v>19</v>
      </c>
      <c r="N227" s="233" t="s">
        <v>43</v>
      </c>
      <c r="O227" s="83"/>
      <c r="P227" s="214">
        <f>O227*H227</f>
        <v>0</v>
      </c>
      <c r="Q227" s="214">
        <v>0.0155</v>
      </c>
      <c r="R227" s="214">
        <f>Q227*H227</f>
        <v>0.0155</v>
      </c>
      <c r="S227" s="214">
        <v>0</v>
      </c>
      <c r="T227" s="215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16" t="s">
        <v>170</v>
      </c>
      <c r="AT227" s="216" t="s">
        <v>319</v>
      </c>
      <c r="AU227" s="216" t="s">
        <v>82</v>
      </c>
      <c r="AY227" s="16" t="s">
        <v>129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6" t="s">
        <v>80</v>
      </c>
      <c r="BK227" s="217">
        <f>ROUND(I227*H227,2)</f>
        <v>0</v>
      </c>
      <c r="BL227" s="16" t="s">
        <v>135</v>
      </c>
      <c r="BM227" s="216" t="s">
        <v>475</v>
      </c>
    </row>
    <row r="228" s="2" customFormat="1" ht="21.75" customHeight="1">
      <c r="A228" s="37"/>
      <c r="B228" s="38"/>
      <c r="C228" s="223" t="s">
        <v>476</v>
      </c>
      <c r="D228" s="223" t="s">
        <v>319</v>
      </c>
      <c r="E228" s="224" t="s">
        <v>477</v>
      </c>
      <c r="F228" s="225" t="s">
        <v>478</v>
      </c>
      <c r="G228" s="226" t="s">
        <v>146</v>
      </c>
      <c r="H228" s="227">
        <v>1</v>
      </c>
      <c r="I228" s="228"/>
      <c r="J228" s="229">
        <f>ROUND(I228*H228,2)</f>
        <v>0</v>
      </c>
      <c r="K228" s="230"/>
      <c r="L228" s="231"/>
      <c r="M228" s="232" t="s">
        <v>19</v>
      </c>
      <c r="N228" s="233" t="s">
        <v>43</v>
      </c>
      <c r="O228" s="83"/>
      <c r="P228" s="214">
        <f>O228*H228</f>
        <v>0</v>
      </c>
      <c r="Q228" s="214">
        <v>0.0064999999999999997</v>
      </c>
      <c r="R228" s="214">
        <f>Q228*H228</f>
        <v>0.0064999999999999997</v>
      </c>
      <c r="S228" s="214">
        <v>0</v>
      </c>
      <c r="T228" s="215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16" t="s">
        <v>170</v>
      </c>
      <c r="AT228" s="216" t="s">
        <v>319</v>
      </c>
      <c r="AU228" s="216" t="s">
        <v>82</v>
      </c>
      <c r="AY228" s="16" t="s">
        <v>129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6" t="s">
        <v>80</v>
      </c>
      <c r="BK228" s="217">
        <f>ROUND(I228*H228,2)</f>
        <v>0</v>
      </c>
      <c r="BL228" s="16" t="s">
        <v>135</v>
      </c>
      <c r="BM228" s="216" t="s">
        <v>479</v>
      </c>
    </row>
    <row r="229" s="2" customFormat="1" ht="16.5" customHeight="1">
      <c r="A229" s="37"/>
      <c r="B229" s="38"/>
      <c r="C229" s="223" t="s">
        <v>480</v>
      </c>
      <c r="D229" s="223" t="s">
        <v>319</v>
      </c>
      <c r="E229" s="224" t="s">
        <v>481</v>
      </c>
      <c r="F229" s="225" t="s">
        <v>482</v>
      </c>
      <c r="G229" s="226" t="s">
        <v>146</v>
      </c>
      <c r="H229" s="227">
        <v>1</v>
      </c>
      <c r="I229" s="228"/>
      <c r="J229" s="229">
        <f>ROUND(I229*H229,2)</f>
        <v>0</v>
      </c>
      <c r="K229" s="230"/>
      <c r="L229" s="231"/>
      <c r="M229" s="232" t="s">
        <v>19</v>
      </c>
      <c r="N229" s="233" t="s">
        <v>43</v>
      </c>
      <c r="O229" s="83"/>
      <c r="P229" s="214">
        <f>O229*H229</f>
        <v>0</v>
      </c>
      <c r="Q229" s="214">
        <v>0.0033</v>
      </c>
      <c r="R229" s="214">
        <f>Q229*H229</f>
        <v>0.0033</v>
      </c>
      <c r="S229" s="214">
        <v>0</v>
      </c>
      <c r="T229" s="215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16" t="s">
        <v>170</v>
      </c>
      <c r="AT229" s="216" t="s">
        <v>319</v>
      </c>
      <c r="AU229" s="216" t="s">
        <v>82</v>
      </c>
      <c r="AY229" s="16" t="s">
        <v>129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6" t="s">
        <v>80</v>
      </c>
      <c r="BK229" s="217">
        <f>ROUND(I229*H229,2)</f>
        <v>0</v>
      </c>
      <c r="BL229" s="16" t="s">
        <v>135</v>
      </c>
      <c r="BM229" s="216" t="s">
        <v>483</v>
      </c>
    </row>
    <row r="230" s="2" customFormat="1" ht="16.5" customHeight="1">
      <c r="A230" s="37"/>
      <c r="B230" s="38"/>
      <c r="C230" s="223" t="s">
        <v>484</v>
      </c>
      <c r="D230" s="223" t="s">
        <v>319</v>
      </c>
      <c r="E230" s="224" t="s">
        <v>485</v>
      </c>
      <c r="F230" s="225" t="s">
        <v>486</v>
      </c>
      <c r="G230" s="226" t="s">
        <v>146</v>
      </c>
      <c r="H230" s="227">
        <v>2</v>
      </c>
      <c r="I230" s="228"/>
      <c r="J230" s="229">
        <f>ROUND(I230*H230,2)</f>
        <v>0</v>
      </c>
      <c r="K230" s="230"/>
      <c r="L230" s="231"/>
      <c r="M230" s="232" t="s">
        <v>19</v>
      </c>
      <c r="N230" s="233" t="s">
        <v>43</v>
      </c>
      <c r="O230" s="83"/>
      <c r="P230" s="214">
        <f>O230*H230</f>
        <v>0</v>
      </c>
      <c r="Q230" s="214">
        <v>0.00040000000000000002</v>
      </c>
      <c r="R230" s="214">
        <f>Q230*H230</f>
        <v>0.00080000000000000004</v>
      </c>
      <c r="S230" s="214">
        <v>0</v>
      </c>
      <c r="T230" s="215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16" t="s">
        <v>170</v>
      </c>
      <c r="AT230" s="216" t="s">
        <v>319</v>
      </c>
      <c r="AU230" s="216" t="s">
        <v>82</v>
      </c>
      <c r="AY230" s="16" t="s">
        <v>129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6" t="s">
        <v>80</v>
      </c>
      <c r="BK230" s="217">
        <f>ROUND(I230*H230,2)</f>
        <v>0</v>
      </c>
      <c r="BL230" s="16" t="s">
        <v>135</v>
      </c>
      <c r="BM230" s="216" t="s">
        <v>487</v>
      </c>
    </row>
    <row r="231" s="2" customFormat="1" ht="16.5" customHeight="1">
      <c r="A231" s="37"/>
      <c r="B231" s="38"/>
      <c r="C231" s="223" t="s">
        <v>488</v>
      </c>
      <c r="D231" s="223" t="s">
        <v>319</v>
      </c>
      <c r="E231" s="224" t="s">
        <v>489</v>
      </c>
      <c r="F231" s="225" t="s">
        <v>490</v>
      </c>
      <c r="G231" s="226" t="s">
        <v>146</v>
      </c>
      <c r="H231" s="227">
        <v>1</v>
      </c>
      <c r="I231" s="228"/>
      <c r="J231" s="229">
        <f>ROUND(I231*H231,2)</f>
        <v>0</v>
      </c>
      <c r="K231" s="230"/>
      <c r="L231" s="231"/>
      <c r="M231" s="232" t="s">
        <v>19</v>
      </c>
      <c r="N231" s="233" t="s">
        <v>43</v>
      </c>
      <c r="O231" s="83"/>
      <c r="P231" s="214">
        <f>O231*H231</f>
        <v>0</v>
      </c>
      <c r="Q231" s="214">
        <v>0.00014999999999999999</v>
      </c>
      <c r="R231" s="214">
        <f>Q231*H231</f>
        <v>0.00014999999999999999</v>
      </c>
      <c r="S231" s="214">
        <v>0</v>
      </c>
      <c r="T231" s="215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16" t="s">
        <v>170</v>
      </c>
      <c r="AT231" s="216" t="s">
        <v>319</v>
      </c>
      <c r="AU231" s="216" t="s">
        <v>82</v>
      </c>
      <c r="AY231" s="16" t="s">
        <v>129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6" t="s">
        <v>80</v>
      </c>
      <c r="BK231" s="217">
        <f>ROUND(I231*H231,2)</f>
        <v>0</v>
      </c>
      <c r="BL231" s="16" t="s">
        <v>135</v>
      </c>
      <c r="BM231" s="216" t="s">
        <v>491</v>
      </c>
    </row>
    <row r="232" s="2" customFormat="1" ht="24.15" customHeight="1">
      <c r="A232" s="37"/>
      <c r="B232" s="38"/>
      <c r="C232" s="204" t="s">
        <v>492</v>
      </c>
      <c r="D232" s="204" t="s">
        <v>131</v>
      </c>
      <c r="E232" s="205" t="s">
        <v>493</v>
      </c>
      <c r="F232" s="206" t="s">
        <v>494</v>
      </c>
      <c r="G232" s="207" t="s">
        <v>167</v>
      </c>
      <c r="H232" s="208">
        <v>5</v>
      </c>
      <c r="I232" s="209"/>
      <c r="J232" s="210">
        <f>ROUND(I232*H232,2)</f>
        <v>0</v>
      </c>
      <c r="K232" s="211"/>
      <c r="L232" s="43"/>
      <c r="M232" s="212" t="s">
        <v>19</v>
      </c>
      <c r="N232" s="213" t="s">
        <v>43</v>
      </c>
      <c r="O232" s="83"/>
      <c r="P232" s="214">
        <f>O232*H232</f>
        <v>0</v>
      </c>
      <c r="Q232" s="214">
        <v>0.40156999999999998</v>
      </c>
      <c r="R232" s="214">
        <f>Q232*H232</f>
        <v>2.0078499999999999</v>
      </c>
      <c r="S232" s="214">
        <v>0</v>
      </c>
      <c r="T232" s="215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16" t="s">
        <v>135</v>
      </c>
      <c r="AT232" s="216" t="s">
        <v>131</v>
      </c>
      <c r="AU232" s="216" t="s">
        <v>82</v>
      </c>
      <c r="AY232" s="16" t="s">
        <v>129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6" t="s">
        <v>80</v>
      </c>
      <c r="BK232" s="217">
        <f>ROUND(I232*H232,2)</f>
        <v>0</v>
      </c>
      <c r="BL232" s="16" t="s">
        <v>135</v>
      </c>
      <c r="BM232" s="216" t="s">
        <v>495</v>
      </c>
    </row>
    <row r="233" s="2" customFormat="1">
      <c r="A233" s="37"/>
      <c r="B233" s="38"/>
      <c r="C233" s="39"/>
      <c r="D233" s="218" t="s">
        <v>137</v>
      </c>
      <c r="E233" s="39"/>
      <c r="F233" s="219" t="s">
        <v>496</v>
      </c>
      <c r="G233" s="39"/>
      <c r="H233" s="39"/>
      <c r="I233" s="220"/>
      <c r="J233" s="39"/>
      <c r="K233" s="39"/>
      <c r="L233" s="43"/>
      <c r="M233" s="221"/>
      <c r="N233" s="222"/>
      <c r="O233" s="83"/>
      <c r="P233" s="83"/>
      <c r="Q233" s="83"/>
      <c r="R233" s="83"/>
      <c r="S233" s="83"/>
      <c r="T233" s="84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137</v>
      </c>
      <c r="AU233" s="16" t="s">
        <v>82</v>
      </c>
    </row>
    <row r="234" s="2" customFormat="1" ht="37.8" customHeight="1">
      <c r="A234" s="37"/>
      <c r="B234" s="38"/>
      <c r="C234" s="223" t="s">
        <v>497</v>
      </c>
      <c r="D234" s="223" t="s">
        <v>319</v>
      </c>
      <c r="E234" s="224" t="s">
        <v>498</v>
      </c>
      <c r="F234" s="225" t="s">
        <v>499</v>
      </c>
      <c r="G234" s="226" t="s">
        <v>167</v>
      </c>
      <c r="H234" s="227">
        <v>5</v>
      </c>
      <c r="I234" s="228"/>
      <c r="J234" s="229">
        <f>ROUND(I234*H234,2)</f>
        <v>0</v>
      </c>
      <c r="K234" s="230"/>
      <c r="L234" s="231"/>
      <c r="M234" s="232" t="s">
        <v>19</v>
      </c>
      <c r="N234" s="233" t="s">
        <v>43</v>
      </c>
      <c r="O234" s="83"/>
      <c r="P234" s="214">
        <f>O234*H234</f>
        <v>0</v>
      </c>
      <c r="Q234" s="214">
        <v>0.048000000000000001</v>
      </c>
      <c r="R234" s="214">
        <f>Q234*H234</f>
        <v>0.23999999999999999</v>
      </c>
      <c r="S234" s="214">
        <v>0</v>
      </c>
      <c r="T234" s="215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16" t="s">
        <v>170</v>
      </c>
      <c r="AT234" s="216" t="s">
        <v>319</v>
      </c>
      <c r="AU234" s="216" t="s">
        <v>82</v>
      </c>
      <c r="AY234" s="16" t="s">
        <v>129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6" t="s">
        <v>80</v>
      </c>
      <c r="BK234" s="217">
        <f>ROUND(I234*H234,2)</f>
        <v>0</v>
      </c>
      <c r="BL234" s="16" t="s">
        <v>135</v>
      </c>
      <c r="BM234" s="216" t="s">
        <v>500</v>
      </c>
    </row>
    <row r="235" s="2" customFormat="1" ht="24.15" customHeight="1">
      <c r="A235" s="37"/>
      <c r="B235" s="38"/>
      <c r="C235" s="204" t="s">
        <v>501</v>
      </c>
      <c r="D235" s="204" t="s">
        <v>131</v>
      </c>
      <c r="E235" s="205" t="s">
        <v>502</v>
      </c>
      <c r="F235" s="206" t="s">
        <v>503</v>
      </c>
      <c r="G235" s="207" t="s">
        <v>167</v>
      </c>
      <c r="H235" s="208">
        <v>40.899999999999999</v>
      </c>
      <c r="I235" s="209"/>
      <c r="J235" s="210">
        <f>ROUND(I235*H235,2)</f>
        <v>0</v>
      </c>
      <c r="K235" s="211"/>
      <c r="L235" s="43"/>
      <c r="M235" s="212" t="s">
        <v>19</v>
      </c>
      <c r="N235" s="213" t="s">
        <v>43</v>
      </c>
      <c r="O235" s="83"/>
      <c r="P235" s="214">
        <f>O235*H235</f>
        <v>0</v>
      </c>
      <c r="Q235" s="214">
        <v>1.2246900000000001</v>
      </c>
      <c r="R235" s="214">
        <f>Q235*H235</f>
        <v>50.089821000000001</v>
      </c>
      <c r="S235" s="214">
        <v>0</v>
      </c>
      <c r="T235" s="215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16" t="s">
        <v>135</v>
      </c>
      <c r="AT235" s="216" t="s">
        <v>131</v>
      </c>
      <c r="AU235" s="216" t="s">
        <v>82</v>
      </c>
      <c r="AY235" s="16" t="s">
        <v>129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6" t="s">
        <v>80</v>
      </c>
      <c r="BK235" s="217">
        <f>ROUND(I235*H235,2)</f>
        <v>0</v>
      </c>
      <c r="BL235" s="16" t="s">
        <v>135</v>
      </c>
      <c r="BM235" s="216" t="s">
        <v>504</v>
      </c>
    </row>
    <row r="236" s="2" customFormat="1">
      <c r="A236" s="37"/>
      <c r="B236" s="38"/>
      <c r="C236" s="39"/>
      <c r="D236" s="218" t="s">
        <v>137</v>
      </c>
      <c r="E236" s="39"/>
      <c r="F236" s="219" t="s">
        <v>505</v>
      </c>
      <c r="G236" s="39"/>
      <c r="H236" s="39"/>
      <c r="I236" s="220"/>
      <c r="J236" s="39"/>
      <c r="K236" s="39"/>
      <c r="L236" s="43"/>
      <c r="M236" s="221"/>
      <c r="N236" s="222"/>
      <c r="O236" s="83"/>
      <c r="P236" s="83"/>
      <c r="Q236" s="83"/>
      <c r="R236" s="83"/>
      <c r="S236" s="83"/>
      <c r="T236" s="84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137</v>
      </c>
      <c r="AU236" s="16" t="s">
        <v>82</v>
      </c>
    </row>
    <row r="237" s="2" customFormat="1" ht="16.5" customHeight="1">
      <c r="A237" s="37"/>
      <c r="B237" s="38"/>
      <c r="C237" s="223" t="s">
        <v>506</v>
      </c>
      <c r="D237" s="223" t="s">
        <v>319</v>
      </c>
      <c r="E237" s="224" t="s">
        <v>507</v>
      </c>
      <c r="F237" s="225" t="s">
        <v>508</v>
      </c>
      <c r="G237" s="226" t="s">
        <v>167</v>
      </c>
      <c r="H237" s="227">
        <v>41.718000000000004</v>
      </c>
      <c r="I237" s="228"/>
      <c r="J237" s="229">
        <f>ROUND(I237*H237,2)</f>
        <v>0</v>
      </c>
      <c r="K237" s="230"/>
      <c r="L237" s="231"/>
      <c r="M237" s="232" t="s">
        <v>19</v>
      </c>
      <c r="N237" s="233" t="s">
        <v>43</v>
      </c>
      <c r="O237" s="83"/>
      <c r="P237" s="214">
        <f>O237*H237</f>
        <v>0</v>
      </c>
      <c r="Q237" s="214">
        <v>0.59999999999999998</v>
      </c>
      <c r="R237" s="214">
        <f>Q237*H237</f>
        <v>25.030800000000003</v>
      </c>
      <c r="S237" s="214">
        <v>0</v>
      </c>
      <c r="T237" s="215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16" t="s">
        <v>170</v>
      </c>
      <c r="AT237" s="216" t="s">
        <v>319</v>
      </c>
      <c r="AU237" s="216" t="s">
        <v>82</v>
      </c>
      <c r="AY237" s="16" t="s">
        <v>129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6" t="s">
        <v>80</v>
      </c>
      <c r="BK237" s="217">
        <f>ROUND(I237*H237,2)</f>
        <v>0</v>
      </c>
      <c r="BL237" s="16" t="s">
        <v>135</v>
      </c>
      <c r="BM237" s="216" t="s">
        <v>509</v>
      </c>
    </row>
    <row r="238" s="2" customFormat="1" ht="24.15" customHeight="1">
      <c r="A238" s="37"/>
      <c r="B238" s="38"/>
      <c r="C238" s="204" t="s">
        <v>510</v>
      </c>
      <c r="D238" s="204" t="s">
        <v>131</v>
      </c>
      <c r="E238" s="205" t="s">
        <v>511</v>
      </c>
      <c r="F238" s="206" t="s">
        <v>512</v>
      </c>
      <c r="G238" s="207" t="s">
        <v>161</v>
      </c>
      <c r="H238" s="208">
        <v>31.5</v>
      </c>
      <c r="I238" s="209"/>
      <c r="J238" s="210">
        <f>ROUND(I238*H238,2)</f>
        <v>0</v>
      </c>
      <c r="K238" s="211"/>
      <c r="L238" s="43"/>
      <c r="M238" s="212" t="s">
        <v>19</v>
      </c>
      <c r="N238" s="213" t="s">
        <v>43</v>
      </c>
      <c r="O238" s="83"/>
      <c r="P238" s="214">
        <f>O238*H238</f>
        <v>0</v>
      </c>
      <c r="Q238" s="214">
        <v>2.5122499999999999</v>
      </c>
      <c r="R238" s="214">
        <f>Q238*H238</f>
        <v>79.135874999999999</v>
      </c>
      <c r="S238" s="214">
        <v>0</v>
      </c>
      <c r="T238" s="215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16" t="s">
        <v>135</v>
      </c>
      <c r="AT238" s="216" t="s">
        <v>131</v>
      </c>
      <c r="AU238" s="216" t="s">
        <v>82</v>
      </c>
      <c r="AY238" s="16" t="s">
        <v>129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6" t="s">
        <v>80</v>
      </c>
      <c r="BK238" s="217">
        <f>ROUND(I238*H238,2)</f>
        <v>0</v>
      </c>
      <c r="BL238" s="16" t="s">
        <v>135</v>
      </c>
      <c r="BM238" s="216" t="s">
        <v>513</v>
      </c>
    </row>
    <row r="239" s="2" customFormat="1">
      <c r="A239" s="37"/>
      <c r="B239" s="38"/>
      <c r="C239" s="39"/>
      <c r="D239" s="218" t="s">
        <v>137</v>
      </c>
      <c r="E239" s="39"/>
      <c r="F239" s="219" t="s">
        <v>514</v>
      </c>
      <c r="G239" s="39"/>
      <c r="H239" s="39"/>
      <c r="I239" s="220"/>
      <c r="J239" s="39"/>
      <c r="K239" s="39"/>
      <c r="L239" s="43"/>
      <c r="M239" s="221"/>
      <c r="N239" s="222"/>
      <c r="O239" s="83"/>
      <c r="P239" s="83"/>
      <c r="Q239" s="83"/>
      <c r="R239" s="83"/>
      <c r="S239" s="83"/>
      <c r="T239" s="84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137</v>
      </c>
      <c r="AU239" s="16" t="s">
        <v>82</v>
      </c>
    </row>
    <row r="240" s="2" customFormat="1" ht="24.15" customHeight="1">
      <c r="A240" s="37"/>
      <c r="B240" s="38"/>
      <c r="C240" s="204" t="s">
        <v>515</v>
      </c>
      <c r="D240" s="204" t="s">
        <v>131</v>
      </c>
      <c r="E240" s="205" t="s">
        <v>516</v>
      </c>
      <c r="F240" s="206" t="s">
        <v>517</v>
      </c>
      <c r="G240" s="207" t="s">
        <v>167</v>
      </c>
      <c r="H240" s="208">
        <v>4.8600000000000003</v>
      </c>
      <c r="I240" s="209"/>
      <c r="J240" s="210">
        <f>ROUND(I240*H240,2)</f>
        <v>0</v>
      </c>
      <c r="K240" s="211"/>
      <c r="L240" s="43"/>
      <c r="M240" s="212" t="s">
        <v>19</v>
      </c>
      <c r="N240" s="213" t="s">
        <v>43</v>
      </c>
      <c r="O240" s="83"/>
      <c r="P240" s="214">
        <f>O240*H240</f>
        <v>0</v>
      </c>
      <c r="Q240" s="214">
        <v>0.0043</v>
      </c>
      <c r="R240" s="214">
        <f>Q240*H240</f>
        <v>0.020898</v>
      </c>
      <c r="S240" s="214">
        <v>0</v>
      </c>
      <c r="T240" s="215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16" t="s">
        <v>135</v>
      </c>
      <c r="AT240" s="216" t="s">
        <v>131</v>
      </c>
      <c r="AU240" s="216" t="s">
        <v>82</v>
      </c>
      <c r="AY240" s="16" t="s">
        <v>129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6" t="s">
        <v>80</v>
      </c>
      <c r="BK240" s="217">
        <f>ROUND(I240*H240,2)</f>
        <v>0</v>
      </c>
      <c r="BL240" s="16" t="s">
        <v>135</v>
      </c>
      <c r="BM240" s="216" t="s">
        <v>518</v>
      </c>
    </row>
    <row r="241" s="2" customFormat="1">
      <c r="A241" s="37"/>
      <c r="B241" s="38"/>
      <c r="C241" s="39"/>
      <c r="D241" s="218" t="s">
        <v>137</v>
      </c>
      <c r="E241" s="39"/>
      <c r="F241" s="219" t="s">
        <v>519</v>
      </c>
      <c r="G241" s="39"/>
      <c r="H241" s="39"/>
      <c r="I241" s="220"/>
      <c r="J241" s="39"/>
      <c r="K241" s="39"/>
      <c r="L241" s="43"/>
      <c r="M241" s="221"/>
      <c r="N241" s="222"/>
      <c r="O241" s="83"/>
      <c r="P241" s="83"/>
      <c r="Q241" s="83"/>
      <c r="R241" s="83"/>
      <c r="S241" s="83"/>
      <c r="T241" s="84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137</v>
      </c>
      <c r="AU241" s="16" t="s">
        <v>82</v>
      </c>
    </row>
    <row r="242" s="2" customFormat="1" ht="24.15" customHeight="1">
      <c r="A242" s="37"/>
      <c r="B242" s="38"/>
      <c r="C242" s="204" t="s">
        <v>520</v>
      </c>
      <c r="D242" s="204" t="s">
        <v>131</v>
      </c>
      <c r="E242" s="205" t="s">
        <v>521</v>
      </c>
      <c r="F242" s="206" t="s">
        <v>522</v>
      </c>
      <c r="G242" s="207" t="s">
        <v>167</v>
      </c>
      <c r="H242" s="208">
        <v>96</v>
      </c>
      <c r="I242" s="209"/>
      <c r="J242" s="210">
        <f>ROUND(I242*H242,2)</f>
        <v>0</v>
      </c>
      <c r="K242" s="211"/>
      <c r="L242" s="43"/>
      <c r="M242" s="212" t="s">
        <v>19</v>
      </c>
      <c r="N242" s="213" t="s">
        <v>43</v>
      </c>
      <c r="O242" s="83"/>
      <c r="P242" s="214">
        <f>O242*H242</f>
        <v>0</v>
      </c>
      <c r="Q242" s="214">
        <v>0</v>
      </c>
      <c r="R242" s="214">
        <f>Q242*H242</f>
        <v>0</v>
      </c>
      <c r="S242" s="214">
        <v>0</v>
      </c>
      <c r="T242" s="215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16" t="s">
        <v>135</v>
      </c>
      <c r="AT242" s="216" t="s">
        <v>131</v>
      </c>
      <c r="AU242" s="216" t="s">
        <v>82</v>
      </c>
      <c r="AY242" s="16" t="s">
        <v>129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6" t="s">
        <v>80</v>
      </c>
      <c r="BK242" s="217">
        <f>ROUND(I242*H242,2)</f>
        <v>0</v>
      </c>
      <c r="BL242" s="16" t="s">
        <v>135</v>
      </c>
      <c r="BM242" s="216" t="s">
        <v>523</v>
      </c>
    </row>
    <row r="243" s="2" customFormat="1">
      <c r="A243" s="37"/>
      <c r="B243" s="38"/>
      <c r="C243" s="39"/>
      <c r="D243" s="218" t="s">
        <v>137</v>
      </c>
      <c r="E243" s="39"/>
      <c r="F243" s="219" t="s">
        <v>524</v>
      </c>
      <c r="G243" s="39"/>
      <c r="H243" s="39"/>
      <c r="I243" s="220"/>
      <c r="J243" s="39"/>
      <c r="K243" s="39"/>
      <c r="L243" s="43"/>
      <c r="M243" s="221"/>
      <c r="N243" s="222"/>
      <c r="O243" s="83"/>
      <c r="P243" s="83"/>
      <c r="Q243" s="83"/>
      <c r="R243" s="83"/>
      <c r="S243" s="83"/>
      <c r="T243" s="84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137</v>
      </c>
      <c r="AU243" s="16" t="s">
        <v>82</v>
      </c>
    </row>
    <row r="244" s="2" customFormat="1" ht="66.75" customHeight="1">
      <c r="A244" s="37"/>
      <c r="B244" s="38"/>
      <c r="C244" s="204" t="s">
        <v>525</v>
      </c>
      <c r="D244" s="204" t="s">
        <v>131</v>
      </c>
      <c r="E244" s="205" t="s">
        <v>526</v>
      </c>
      <c r="F244" s="206" t="s">
        <v>527</v>
      </c>
      <c r="G244" s="207" t="s">
        <v>167</v>
      </c>
      <c r="H244" s="208">
        <v>105</v>
      </c>
      <c r="I244" s="209"/>
      <c r="J244" s="210">
        <f>ROUND(I244*H244,2)</f>
        <v>0</v>
      </c>
      <c r="K244" s="211"/>
      <c r="L244" s="43"/>
      <c r="M244" s="212" t="s">
        <v>19</v>
      </c>
      <c r="N244" s="213" t="s">
        <v>43</v>
      </c>
      <c r="O244" s="83"/>
      <c r="P244" s="214">
        <f>O244*H244</f>
        <v>0</v>
      </c>
      <c r="Q244" s="214">
        <v>0</v>
      </c>
      <c r="R244" s="214">
        <f>Q244*H244</f>
        <v>0</v>
      </c>
      <c r="S244" s="214">
        <v>0.097000000000000003</v>
      </c>
      <c r="T244" s="215">
        <f>S244*H244</f>
        <v>10.185000000000001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16" t="s">
        <v>135</v>
      </c>
      <c r="AT244" s="216" t="s">
        <v>131</v>
      </c>
      <c r="AU244" s="216" t="s">
        <v>82</v>
      </c>
      <c r="AY244" s="16" t="s">
        <v>129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6" t="s">
        <v>80</v>
      </c>
      <c r="BK244" s="217">
        <f>ROUND(I244*H244,2)</f>
        <v>0</v>
      </c>
      <c r="BL244" s="16" t="s">
        <v>135</v>
      </c>
      <c r="BM244" s="216" t="s">
        <v>528</v>
      </c>
    </row>
    <row r="245" s="2" customFormat="1">
      <c r="A245" s="37"/>
      <c r="B245" s="38"/>
      <c r="C245" s="39"/>
      <c r="D245" s="218" t="s">
        <v>137</v>
      </c>
      <c r="E245" s="39"/>
      <c r="F245" s="219" t="s">
        <v>529</v>
      </c>
      <c r="G245" s="39"/>
      <c r="H245" s="39"/>
      <c r="I245" s="220"/>
      <c r="J245" s="39"/>
      <c r="K245" s="39"/>
      <c r="L245" s="43"/>
      <c r="M245" s="221"/>
      <c r="N245" s="222"/>
      <c r="O245" s="83"/>
      <c r="P245" s="83"/>
      <c r="Q245" s="83"/>
      <c r="R245" s="83"/>
      <c r="S245" s="83"/>
      <c r="T245" s="84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137</v>
      </c>
      <c r="AU245" s="16" t="s">
        <v>82</v>
      </c>
    </row>
    <row r="246" s="2" customFormat="1" ht="55.5" customHeight="1">
      <c r="A246" s="37"/>
      <c r="B246" s="38"/>
      <c r="C246" s="204" t="s">
        <v>530</v>
      </c>
      <c r="D246" s="204" t="s">
        <v>131</v>
      </c>
      <c r="E246" s="205" t="s">
        <v>531</v>
      </c>
      <c r="F246" s="206" t="s">
        <v>532</v>
      </c>
      <c r="G246" s="207" t="s">
        <v>146</v>
      </c>
      <c r="H246" s="208">
        <v>1</v>
      </c>
      <c r="I246" s="209"/>
      <c r="J246" s="210">
        <f>ROUND(I246*H246,2)</f>
        <v>0</v>
      </c>
      <c r="K246" s="211"/>
      <c r="L246" s="43"/>
      <c r="M246" s="212" t="s">
        <v>19</v>
      </c>
      <c r="N246" s="213" t="s">
        <v>43</v>
      </c>
      <c r="O246" s="83"/>
      <c r="P246" s="214">
        <f>O246*H246</f>
        <v>0</v>
      </c>
      <c r="Q246" s="214">
        <v>0</v>
      </c>
      <c r="R246" s="214">
        <f>Q246*H246</f>
        <v>0</v>
      </c>
      <c r="S246" s="214">
        <v>0.0040000000000000001</v>
      </c>
      <c r="T246" s="215">
        <f>S246*H246</f>
        <v>0.0040000000000000001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16" t="s">
        <v>135</v>
      </c>
      <c r="AT246" s="216" t="s">
        <v>131</v>
      </c>
      <c r="AU246" s="216" t="s">
        <v>82</v>
      </c>
      <c r="AY246" s="16" t="s">
        <v>129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6" t="s">
        <v>80</v>
      </c>
      <c r="BK246" s="217">
        <f>ROUND(I246*H246,2)</f>
        <v>0</v>
      </c>
      <c r="BL246" s="16" t="s">
        <v>135</v>
      </c>
      <c r="BM246" s="216" t="s">
        <v>533</v>
      </c>
    </row>
    <row r="247" s="2" customFormat="1">
      <c r="A247" s="37"/>
      <c r="B247" s="38"/>
      <c r="C247" s="39"/>
      <c r="D247" s="218" t="s">
        <v>137</v>
      </c>
      <c r="E247" s="39"/>
      <c r="F247" s="219" t="s">
        <v>534</v>
      </c>
      <c r="G247" s="39"/>
      <c r="H247" s="39"/>
      <c r="I247" s="220"/>
      <c r="J247" s="39"/>
      <c r="K247" s="39"/>
      <c r="L247" s="43"/>
      <c r="M247" s="221"/>
      <c r="N247" s="222"/>
      <c r="O247" s="83"/>
      <c r="P247" s="83"/>
      <c r="Q247" s="83"/>
      <c r="R247" s="83"/>
      <c r="S247" s="83"/>
      <c r="T247" s="84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137</v>
      </c>
      <c r="AU247" s="16" t="s">
        <v>82</v>
      </c>
    </row>
    <row r="248" s="12" customFormat="1" ht="22.8" customHeight="1">
      <c r="A248" s="12"/>
      <c r="B248" s="188"/>
      <c r="C248" s="189"/>
      <c r="D248" s="190" t="s">
        <v>71</v>
      </c>
      <c r="E248" s="202" t="s">
        <v>535</v>
      </c>
      <c r="F248" s="202" t="s">
        <v>536</v>
      </c>
      <c r="G248" s="189"/>
      <c r="H248" s="189"/>
      <c r="I248" s="192"/>
      <c r="J248" s="203">
        <f>BK248</f>
        <v>0</v>
      </c>
      <c r="K248" s="189"/>
      <c r="L248" s="194"/>
      <c r="M248" s="195"/>
      <c r="N248" s="196"/>
      <c r="O248" s="196"/>
      <c r="P248" s="197">
        <f>SUM(P249:P254)</f>
        <v>0</v>
      </c>
      <c r="Q248" s="196"/>
      <c r="R248" s="197">
        <f>SUM(R249:R254)</f>
        <v>0</v>
      </c>
      <c r="S248" s="196"/>
      <c r="T248" s="198">
        <f>SUM(T249:T254)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199" t="s">
        <v>80</v>
      </c>
      <c r="AT248" s="200" t="s">
        <v>71</v>
      </c>
      <c r="AU248" s="200" t="s">
        <v>80</v>
      </c>
      <c r="AY248" s="199" t="s">
        <v>129</v>
      </c>
      <c r="BK248" s="201">
        <f>SUM(BK249:BK254)</f>
        <v>0</v>
      </c>
    </row>
    <row r="249" s="2" customFormat="1" ht="37.8" customHeight="1">
      <c r="A249" s="37"/>
      <c r="B249" s="38"/>
      <c r="C249" s="204" t="s">
        <v>537</v>
      </c>
      <c r="D249" s="204" t="s">
        <v>131</v>
      </c>
      <c r="E249" s="205" t="s">
        <v>538</v>
      </c>
      <c r="F249" s="206" t="s">
        <v>539</v>
      </c>
      <c r="G249" s="207" t="s">
        <v>388</v>
      </c>
      <c r="H249" s="208">
        <v>233.702</v>
      </c>
      <c r="I249" s="209"/>
      <c r="J249" s="210">
        <f>ROUND(I249*H249,2)</f>
        <v>0</v>
      </c>
      <c r="K249" s="211"/>
      <c r="L249" s="43"/>
      <c r="M249" s="212" t="s">
        <v>19</v>
      </c>
      <c r="N249" s="213" t="s">
        <v>43</v>
      </c>
      <c r="O249" s="83"/>
      <c r="P249" s="214">
        <f>O249*H249</f>
        <v>0</v>
      </c>
      <c r="Q249" s="214">
        <v>0</v>
      </c>
      <c r="R249" s="214">
        <f>Q249*H249</f>
        <v>0</v>
      </c>
      <c r="S249" s="214">
        <v>0</v>
      </c>
      <c r="T249" s="215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16" t="s">
        <v>135</v>
      </c>
      <c r="AT249" s="216" t="s">
        <v>131</v>
      </c>
      <c r="AU249" s="216" t="s">
        <v>82</v>
      </c>
      <c r="AY249" s="16" t="s">
        <v>129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6" t="s">
        <v>80</v>
      </c>
      <c r="BK249" s="217">
        <f>ROUND(I249*H249,2)</f>
        <v>0</v>
      </c>
      <c r="BL249" s="16" t="s">
        <v>135</v>
      </c>
      <c r="BM249" s="216" t="s">
        <v>540</v>
      </c>
    </row>
    <row r="250" s="2" customFormat="1">
      <c r="A250" s="37"/>
      <c r="B250" s="38"/>
      <c r="C250" s="39"/>
      <c r="D250" s="218" t="s">
        <v>137</v>
      </c>
      <c r="E250" s="39"/>
      <c r="F250" s="219" t="s">
        <v>541</v>
      </c>
      <c r="G250" s="39"/>
      <c r="H250" s="39"/>
      <c r="I250" s="220"/>
      <c r="J250" s="39"/>
      <c r="K250" s="39"/>
      <c r="L250" s="43"/>
      <c r="M250" s="221"/>
      <c r="N250" s="222"/>
      <c r="O250" s="83"/>
      <c r="P250" s="83"/>
      <c r="Q250" s="83"/>
      <c r="R250" s="83"/>
      <c r="S250" s="83"/>
      <c r="T250" s="84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137</v>
      </c>
      <c r="AU250" s="16" t="s">
        <v>82</v>
      </c>
    </row>
    <row r="251" s="2" customFormat="1" ht="44.25" customHeight="1">
      <c r="A251" s="37"/>
      <c r="B251" s="38"/>
      <c r="C251" s="204" t="s">
        <v>542</v>
      </c>
      <c r="D251" s="204" t="s">
        <v>131</v>
      </c>
      <c r="E251" s="205" t="s">
        <v>543</v>
      </c>
      <c r="F251" s="206" t="s">
        <v>544</v>
      </c>
      <c r="G251" s="207" t="s">
        <v>388</v>
      </c>
      <c r="H251" s="208">
        <v>233.702</v>
      </c>
      <c r="I251" s="209"/>
      <c r="J251" s="210">
        <f>ROUND(I251*H251,2)</f>
        <v>0</v>
      </c>
      <c r="K251" s="211"/>
      <c r="L251" s="43"/>
      <c r="M251" s="212" t="s">
        <v>19</v>
      </c>
      <c r="N251" s="213" t="s">
        <v>43</v>
      </c>
      <c r="O251" s="83"/>
      <c r="P251" s="214">
        <f>O251*H251</f>
        <v>0</v>
      </c>
      <c r="Q251" s="214">
        <v>0</v>
      </c>
      <c r="R251" s="214">
        <f>Q251*H251</f>
        <v>0</v>
      </c>
      <c r="S251" s="214">
        <v>0</v>
      </c>
      <c r="T251" s="215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16" t="s">
        <v>135</v>
      </c>
      <c r="AT251" s="216" t="s">
        <v>131</v>
      </c>
      <c r="AU251" s="216" t="s">
        <v>82</v>
      </c>
      <c r="AY251" s="16" t="s">
        <v>129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6" t="s">
        <v>80</v>
      </c>
      <c r="BK251" s="217">
        <f>ROUND(I251*H251,2)</f>
        <v>0</v>
      </c>
      <c r="BL251" s="16" t="s">
        <v>135</v>
      </c>
      <c r="BM251" s="216" t="s">
        <v>545</v>
      </c>
    </row>
    <row r="252" s="2" customFormat="1">
      <c r="A252" s="37"/>
      <c r="B252" s="38"/>
      <c r="C252" s="39"/>
      <c r="D252" s="218" t="s">
        <v>137</v>
      </c>
      <c r="E252" s="39"/>
      <c r="F252" s="219" t="s">
        <v>546</v>
      </c>
      <c r="G252" s="39"/>
      <c r="H252" s="39"/>
      <c r="I252" s="220"/>
      <c r="J252" s="39"/>
      <c r="K252" s="39"/>
      <c r="L252" s="43"/>
      <c r="M252" s="221"/>
      <c r="N252" s="222"/>
      <c r="O252" s="83"/>
      <c r="P252" s="83"/>
      <c r="Q252" s="83"/>
      <c r="R252" s="83"/>
      <c r="S252" s="83"/>
      <c r="T252" s="84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137</v>
      </c>
      <c r="AU252" s="16" t="s">
        <v>82</v>
      </c>
    </row>
    <row r="253" s="2" customFormat="1" ht="24.15" customHeight="1">
      <c r="A253" s="37"/>
      <c r="B253" s="38"/>
      <c r="C253" s="204" t="s">
        <v>547</v>
      </c>
      <c r="D253" s="204" t="s">
        <v>131</v>
      </c>
      <c r="E253" s="205" t="s">
        <v>548</v>
      </c>
      <c r="F253" s="206" t="s">
        <v>549</v>
      </c>
      <c r="G253" s="207" t="s">
        <v>388</v>
      </c>
      <c r="H253" s="208">
        <v>233.702</v>
      </c>
      <c r="I253" s="209"/>
      <c r="J253" s="210">
        <f>ROUND(I253*H253,2)</f>
        <v>0</v>
      </c>
      <c r="K253" s="211"/>
      <c r="L253" s="43"/>
      <c r="M253" s="212" t="s">
        <v>19</v>
      </c>
      <c r="N253" s="213" t="s">
        <v>43</v>
      </c>
      <c r="O253" s="83"/>
      <c r="P253" s="214">
        <f>O253*H253</f>
        <v>0</v>
      </c>
      <c r="Q253" s="214">
        <v>0</v>
      </c>
      <c r="R253" s="214">
        <f>Q253*H253</f>
        <v>0</v>
      </c>
      <c r="S253" s="214">
        <v>0</v>
      </c>
      <c r="T253" s="215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16" t="s">
        <v>135</v>
      </c>
      <c r="AT253" s="216" t="s">
        <v>131</v>
      </c>
      <c r="AU253" s="216" t="s">
        <v>82</v>
      </c>
      <c r="AY253" s="16" t="s">
        <v>129</v>
      </c>
      <c r="BE253" s="217">
        <f>IF(N253="základní",J253,0)</f>
        <v>0</v>
      </c>
      <c r="BF253" s="217">
        <f>IF(N253="snížená",J253,0)</f>
        <v>0</v>
      </c>
      <c r="BG253" s="217">
        <f>IF(N253="zákl. přenesená",J253,0)</f>
        <v>0</v>
      </c>
      <c r="BH253" s="217">
        <f>IF(N253="sníž. přenesená",J253,0)</f>
        <v>0</v>
      </c>
      <c r="BI253" s="217">
        <f>IF(N253="nulová",J253,0)</f>
        <v>0</v>
      </c>
      <c r="BJ253" s="16" t="s">
        <v>80</v>
      </c>
      <c r="BK253" s="217">
        <f>ROUND(I253*H253,2)</f>
        <v>0</v>
      </c>
      <c r="BL253" s="16" t="s">
        <v>135</v>
      </c>
      <c r="BM253" s="216" t="s">
        <v>550</v>
      </c>
    </row>
    <row r="254" s="2" customFormat="1">
      <c r="A254" s="37"/>
      <c r="B254" s="38"/>
      <c r="C254" s="39"/>
      <c r="D254" s="218" t="s">
        <v>137</v>
      </c>
      <c r="E254" s="39"/>
      <c r="F254" s="219" t="s">
        <v>551</v>
      </c>
      <c r="G254" s="39"/>
      <c r="H254" s="39"/>
      <c r="I254" s="220"/>
      <c r="J254" s="39"/>
      <c r="K254" s="39"/>
      <c r="L254" s="43"/>
      <c r="M254" s="221"/>
      <c r="N254" s="222"/>
      <c r="O254" s="83"/>
      <c r="P254" s="83"/>
      <c r="Q254" s="83"/>
      <c r="R254" s="83"/>
      <c r="S254" s="83"/>
      <c r="T254" s="84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137</v>
      </c>
      <c r="AU254" s="16" t="s">
        <v>82</v>
      </c>
    </row>
    <row r="255" s="12" customFormat="1" ht="22.8" customHeight="1">
      <c r="A255" s="12"/>
      <c r="B255" s="188"/>
      <c r="C255" s="189"/>
      <c r="D255" s="190" t="s">
        <v>71</v>
      </c>
      <c r="E255" s="202" t="s">
        <v>552</v>
      </c>
      <c r="F255" s="202" t="s">
        <v>553</v>
      </c>
      <c r="G255" s="189"/>
      <c r="H255" s="189"/>
      <c r="I255" s="192"/>
      <c r="J255" s="203">
        <f>BK255</f>
        <v>0</v>
      </c>
      <c r="K255" s="189"/>
      <c r="L255" s="194"/>
      <c r="M255" s="195"/>
      <c r="N255" s="196"/>
      <c r="O255" s="196"/>
      <c r="P255" s="197">
        <f>SUM(P256:P259)</f>
        <v>0</v>
      </c>
      <c r="Q255" s="196"/>
      <c r="R255" s="197">
        <f>SUM(R256:R259)</f>
        <v>0</v>
      </c>
      <c r="S255" s="196"/>
      <c r="T255" s="198">
        <f>SUM(T256:T259)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199" t="s">
        <v>80</v>
      </c>
      <c r="AT255" s="200" t="s">
        <v>71</v>
      </c>
      <c r="AU255" s="200" t="s">
        <v>80</v>
      </c>
      <c r="AY255" s="199" t="s">
        <v>129</v>
      </c>
      <c r="BK255" s="201">
        <f>SUM(BK256:BK259)</f>
        <v>0</v>
      </c>
    </row>
    <row r="256" s="2" customFormat="1" ht="44.25" customHeight="1">
      <c r="A256" s="37"/>
      <c r="B256" s="38"/>
      <c r="C256" s="204" t="s">
        <v>554</v>
      </c>
      <c r="D256" s="204" t="s">
        <v>131</v>
      </c>
      <c r="E256" s="205" t="s">
        <v>555</v>
      </c>
      <c r="F256" s="206" t="s">
        <v>556</v>
      </c>
      <c r="G256" s="207" t="s">
        <v>388</v>
      </c>
      <c r="H256" s="208">
        <v>8425.3269999999993</v>
      </c>
      <c r="I256" s="209"/>
      <c r="J256" s="210">
        <f>ROUND(I256*H256,2)</f>
        <v>0</v>
      </c>
      <c r="K256" s="211"/>
      <c r="L256" s="43"/>
      <c r="M256" s="212" t="s">
        <v>19</v>
      </c>
      <c r="N256" s="213" t="s">
        <v>43</v>
      </c>
      <c r="O256" s="83"/>
      <c r="P256" s="214">
        <f>O256*H256</f>
        <v>0</v>
      </c>
      <c r="Q256" s="214">
        <v>0</v>
      </c>
      <c r="R256" s="214">
        <f>Q256*H256</f>
        <v>0</v>
      </c>
      <c r="S256" s="214">
        <v>0</v>
      </c>
      <c r="T256" s="215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16" t="s">
        <v>135</v>
      </c>
      <c r="AT256" s="216" t="s">
        <v>131</v>
      </c>
      <c r="AU256" s="216" t="s">
        <v>82</v>
      </c>
      <c r="AY256" s="16" t="s">
        <v>129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6" t="s">
        <v>80</v>
      </c>
      <c r="BK256" s="217">
        <f>ROUND(I256*H256,2)</f>
        <v>0</v>
      </c>
      <c r="BL256" s="16" t="s">
        <v>135</v>
      </c>
      <c r="BM256" s="216" t="s">
        <v>557</v>
      </c>
    </row>
    <row r="257" s="2" customFormat="1">
      <c r="A257" s="37"/>
      <c r="B257" s="38"/>
      <c r="C257" s="39"/>
      <c r="D257" s="218" t="s">
        <v>137</v>
      </c>
      <c r="E257" s="39"/>
      <c r="F257" s="219" t="s">
        <v>558</v>
      </c>
      <c r="G257" s="39"/>
      <c r="H257" s="39"/>
      <c r="I257" s="220"/>
      <c r="J257" s="39"/>
      <c r="K257" s="39"/>
      <c r="L257" s="43"/>
      <c r="M257" s="221"/>
      <c r="N257" s="222"/>
      <c r="O257" s="83"/>
      <c r="P257" s="83"/>
      <c r="Q257" s="83"/>
      <c r="R257" s="83"/>
      <c r="S257" s="83"/>
      <c r="T257" s="84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137</v>
      </c>
      <c r="AU257" s="16" t="s">
        <v>82</v>
      </c>
    </row>
    <row r="258" s="2" customFormat="1" ht="55.5" customHeight="1">
      <c r="A258" s="37"/>
      <c r="B258" s="38"/>
      <c r="C258" s="204" t="s">
        <v>559</v>
      </c>
      <c r="D258" s="204" t="s">
        <v>131</v>
      </c>
      <c r="E258" s="205" t="s">
        <v>560</v>
      </c>
      <c r="F258" s="206" t="s">
        <v>561</v>
      </c>
      <c r="G258" s="207" t="s">
        <v>388</v>
      </c>
      <c r="H258" s="208">
        <v>8425.3269999999993</v>
      </c>
      <c r="I258" s="209"/>
      <c r="J258" s="210">
        <f>ROUND(I258*H258,2)</f>
        <v>0</v>
      </c>
      <c r="K258" s="211"/>
      <c r="L258" s="43"/>
      <c r="M258" s="212" t="s">
        <v>19</v>
      </c>
      <c r="N258" s="213" t="s">
        <v>43</v>
      </c>
      <c r="O258" s="83"/>
      <c r="P258" s="214">
        <f>O258*H258</f>
        <v>0</v>
      </c>
      <c r="Q258" s="214">
        <v>0</v>
      </c>
      <c r="R258" s="214">
        <f>Q258*H258</f>
        <v>0</v>
      </c>
      <c r="S258" s="214">
        <v>0</v>
      </c>
      <c r="T258" s="215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16" t="s">
        <v>135</v>
      </c>
      <c r="AT258" s="216" t="s">
        <v>131</v>
      </c>
      <c r="AU258" s="216" t="s">
        <v>82</v>
      </c>
      <c r="AY258" s="16" t="s">
        <v>129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6" t="s">
        <v>80</v>
      </c>
      <c r="BK258" s="217">
        <f>ROUND(I258*H258,2)</f>
        <v>0</v>
      </c>
      <c r="BL258" s="16" t="s">
        <v>135</v>
      </c>
      <c r="BM258" s="216" t="s">
        <v>562</v>
      </c>
    </row>
    <row r="259" s="2" customFormat="1">
      <c r="A259" s="37"/>
      <c r="B259" s="38"/>
      <c r="C259" s="39"/>
      <c r="D259" s="218" t="s">
        <v>137</v>
      </c>
      <c r="E259" s="39"/>
      <c r="F259" s="219" t="s">
        <v>563</v>
      </c>
      <c r="G259" s="39"/>
      <c r="H259" s="39"/>
      <c r="I259" s="220"/>
      <c r="J259" s="39"/>
      <c r="K259" s="39"/>
      <c r="L259" s="43"/>
      <c r="M259" s="221"/>
      <c r="N259" s="222"/>
      <c r="O259" s="83"/>
      <c r="P259" s="83"/>
      <c r="Q259" s="83"/>
      <c r="R259" s="83"/>
      <c r="S259" s="83"/>
      <c r="T259" s="84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137</v>
      </c>
      <c r="AU259" s="16" t="s">
        <v>82</v>
      </c>
    </row>
    <row r="260" s="12" customFormat="1" ht="25.92" customHeight="1">
      <c r="A260" s="12"/>
      <c r="B260" s="188"/>
      <c r="C260" s="189"/>
      <c r="D260" s="190" t="s">
        <v>71</v>
      </c>
      <c r="E260" s="191" t="s">
        <v>319</v>
      </c>
      <c r="F260" s="191" t="s">
        <v>564</v>
      </c>
      <c r="G260" s="189"/>
      <c r="H260" s="189"/>
      <c r="I260" s="192"/>
      <c r="J260" s="193">
        <f>BK260</f>
        <v>0</v>
      </c>
      <c r="K260" s="189"/>
      <c r="L260" s="194"/>
      <c r="M260" s="195"/>
      <c r="N260" s="196"/>
      <c r="O260" s="196"/>
      <c r="P260" s="197">
        <f>P261</f>
        <v>0</v>
      </c>
      <c r="Q260" s="196"/>
      <c r="R260" s="197">
        <f>R261</f>
        <v>0.035862749999999999</v>
      </c>
      <c r="S260" s="196"/>
      <c r="T260" s="198">
        <f>T261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199" t="s">
        <v>143</v>
      </c>
      <c r="AT260" s="200" t="s">
        <v>71</v>
      </c>
      <c r="AU260" s="200" t="s">
        <v>72</v>
      </c>
      <c r="AY260" s="199" t="s">
        <v>129</v>
      </c>
      <c r="BK260" s="201">
        <f>BK261</f>
        <v>0</v>
      </c>
    </row>
    <row r="261" s="12" customFormat="1" ht="22.8" customHeight="1">
      <c r="A261" s="12"/>
      <c r="B261" s="188"/>
      <c r="C261" s="189"/>
      <c r="D261" s="190" t="s">
        <v>71</v>
      </c>
      <c r="E261" s="202" t="s">
        <v>565</v>
      </c>
      <c r="F261" s="202" t="s">
        <v>566</v>
      </c>
      <c r="G261" s="189"/>
      <c r="H261" s="189"/>
      <c r="I261" s="192"/>
      <c r="J261" s="203">
        <f>BK261</f>
        <v>0</v>
      </c>
      <c r="K261" s="189"/>
      <c r="L261" s="194"/>
      <c r="M261" s="195"/>
      <c r="N261" s="196"/>
      <c r="O261" s="196"/>
      <c r="P261" s="197">
        <f>SUM(P262:P264)</f>
        <v>0</v>
      </c>
      <c r="Q261" s="196"/>
      <c r="R261" s="197">
        <f>SUM(R262:R264)</f>
        <v>0.035862749999999999</v>
      </c>
      <c r="S261" s="196"/>
      <c r="T261" s="198">
        <f>SUM(T262:T264)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199" t="s">
        <v>143</v>
      </c>
      <c r="AT261" s="200" t="s">
        <v>71</v>
      </c>
      <c r="AU261" s="200" t="s">
        <v>80</v>
      </c>
      <c r="AY261" s="199" t="s">
        <v>129</v>
      </c>
      <c r="BK261" s="201">
        <f>SUM(BK262:BK264)</f>
        <v>0</v>
      </c>
    </row>
    <row r="262" s="2" customFormat="1" ht="24.15" customHeight="1">
      <c r="A262" s="37"/>
      <c r="B262" s="38"/>
      <c r="C262" s="204" t="s">
        <v>567</v>
      </c>
      <c r="D262" s="204" t="s">
        <v>131</v>
      </c>
      <c r="E262" s="205" t="s">
        <v>568</v>
      </c>
      <c r="F262" s="206" t="s">
        <v>569</v>
      </c>
      <c r="G262" s="207" t="s">
        <v>167</v>
      </c>
      <c r="H262" s="208">
        <v>49.5</v>
      </c>
      <c r="I262" s="209"/>
      <c r="J262" s="210">
        <f>ROUND(I262*H262,2)</f>
        <v>0</v>
      </c>
      <c r="K262" s="211"/>
      <c r="L262" s="43"/>
      <c r="M262" s="212" t="s">
        <v>19</v>
      </c>
      <c r="N262" s="213" t="s">
        <v>43</v>
      </c>
      <c r="O262" s="83"/>
      <c r="P262" s="214">
        <f>O262*H262</f>
        <v>0</v>
      </c>
      <c r="Q262" s="214">
        <v>0</v>
      </c>
      <c r="R262" s="214">
        <f>Q262*H262</f>
        <v>0</v>
      </c>
      <c r="S262" s="214">
        <v>0</v>
      </c>
      <c r="T262" s="215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16" t="s">
        <v>448</v>
      </c>
      <c r="AT262" s="216" t="s">
        <v>131</v>
      </c>
      <c r="AU262" s="216" t="s">
        <v>82</v>
      </c>
      <c r="AY262" s="16" t="s">
        <v>129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6" t="s">
        <v>80</v>
      </c>
      <c r="BK262" s="217">
        <f>ROUND(I262*H262,2)</f>
        <v>0</v>
      </c>
      <c r="BL262" s="16" t="s">
        <v>448</v>
      </c>
      <c r="BM262" s="216" t="s">
        <v>570</v>
      </c>
    </row>
    <row r="263" s="2" customFormat="1">
      <c r="A263" s="37"/>
      <c r="B263" s="38"/>
      <c r="C263" s="39"/>
      <c r="D263" s="218" t="s">
        <v>137</v>
      </c>
      <c r="E263" s="39"/>
      <c r="F263" s="219" t="s">
        <v>571</v>
      </c>
      <c r="G263" s="39"/>
      <c r="H263" s="39"/>
      <c r="I263" s="220"/>
      <c r="J263" s="39"/>
      <c r="K263" s="39"/>
      <c r="L263" s="43"/>
      <c r="M263" s="221"/>
      <c r="N263" s="222"/>
      <c r="O263" s="83"/>
      <c r="P263" s="83"/>
      <c r="Q263" s="83"/>
      <c r="R263" s="83"/>
      <c r="S263" s="83"/>
      <c r="T263" s="84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137</v>
      </c>
      <c r="AU263" s="16" t="s">
        <v>82</v>
      </c>
    </row>
    <row r="264" s="2" customFormat="1" ht="24.15" customHeight="1">
      <c r="A264" s="37"/>
      <c r="B264" s="38"/>
      <c r="C264" s="223" t="s">
        <v>572</v>
      </c>
      <c r="D264" s="223" t="s">
        <v>319</v>
      </c>
      <c r="E264" s="224" t="s">
        <v>573</v>
      </c>
      <c r="F264" s="225" t="s">
        <v>574</v>
      </c>
      <c r="G264" s="226" t="s">
        <v>167</v>
      </c>
      <c r="H264" s="227">
        <v>51.975000000000001</v>
      </c>
      <c r="I264" s="228"/>
      <c r="J264" s="229">
        <f>ROUND(I264*H264,2)</f>
        <v>0</v>
      </c>
      <c r="K264" s="230"/>
      <c r="L264" s="231"/>
      <c r="M264" s="234" t="s">
        <v>19</v>
      </c>
      <c r="N264" s="235" t="s">
        <v>43</v>
      </c>
      <c r="O264" s="236"/>
      <c r="P264" s="237">
        <f>O264*H264</f>
        <v>0</v>
      </c>
      <c r="Q264" s="237">
        <v>0.00068999999999999997</v>
      </c>
      <c r="R264" s="237">
        <f>Q264*H264</f>
        <v>0.035862749999999999</v>
      </c>
      <c r="S264" s="237">
        <v>0</v>
      </c>
      <c r="T264" s="238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16" t="s">
        <v>575</v>
      </c>
      <c r="AT264" s="216" t="s">
        <v>319</v>
      </c>
      <c r="AU264" s="216" t="s">
        <v>82</v>
      </c>
      <c r="AY264" s="16" t="s">
        <v>129</v>
      </c>
      <c r="BE264" s="217">
        <f>IF(N264="základní",J264,0)</f>
        <v>0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16" t="s">
        <v>80</v>
      </c>
      <c r="BK264" s="217">
        <f>ROUND(I264*H264,2)</f>
        <v>0</v>
      </c>
      <c r="BL264" s="16" t="s">
        <v>575</v>
      </c>
      <c r="BM264" s="216" t="s">
        <v>576</v>
      </c>
    </row>
    <row r="265" s="2" customFormat="1" ht="6.96" customHeight="1">
      <c r="A265" s="37"/>
      <c r="B265" s="58"/>
      <c r="C265" s="59"/>
      <c r="D265" s="59"/>
      <c r="E265" s="59"/>
      <c r="F265" s="59"/>
      <c r="G265" s="59"/>
      <c r="H265" s="59"/>
      <c r="I265" s="59"/>
      <c r="J265" s="59"/>
      <c r="K265" s="59"/>
      <c r="L265" s="43"/>
      <c r="M265" s="37"/>
      <c r="O265" s="37"/>
      <c r="P265" s="37"/>
      <c r="Q265" s="37"/>
      <c r="R265" s="37"/>
      <c r="S265" s="37"/>
      <c r="T265" s="37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</row>
  </sheetData>
  <sheetProtection sheet="1" autoFilter="0" formatColumns="0" formatRows="0" objects="1" scenarios="1" spinCount="100000" saltValue="a8QMxjCHSy/jSsZJhGyr4QaJQMFpNYLcvHxms+jY8rvw95MbzxJK3lHtWyPUGwHnpckUrntI0ikjBW2/PNfOSg==" hashValue="Jkp+IYa4vtdU1TSe5k97G8j+75/tbv3zIv6FaCvfEV2ImLcn3PIWzhcRj3iB+I7TzTZyjnMADgJnvJ6LL+Dixw==" algorithmName="SHA-512" password="CC35"/>
  <autoFilter ref="C89:K264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4_02/111251103"/>
    <hyperlink ref="F96" r:id="rId2" display="https://podminky.urs.cz/item/CS_URS_2024_02/111209111"/>
    <hyperlink ref="F98" r:id="rId3" display="https://podminky.urs.cz/item/CS_URS_2024_02/112101101"/>
    <hyperlink ref="F100" r:id="rId4" display="https://podminky.urs.cz/item/CS_URS_2024_02/112111111"/>
    <hyperlink ref="F102" r:id="rId5" display="https://podminky.urs.cz/item/CS_URS_2024_02/112251101"/>
    <hyperlink ref="F104" r:id="rId6" display="https://podminky.urs.cz/item/CS_URS_2024_02/116951101"/>
    <hyperlink ref="F106" r:id="rId7" display="https://podminky.urs.cz/item/CS_URS_2024_02/119001421"/>
    <hyperlink ref="F108" r:id="rId8" display="https://podminky.urs.cz/item/CS_URS_2024_02/129001101"/>
    <hyperlink ref="F110" r:id="rId9" display="https://podminky.urs.cz/item/CS_URS_2024_02/121151124"/>
    <hyperlink ref="F112" r:id="rId10" display="https://podminky.urs.cz/item/CS_URS_2024_02/122251106"/>
    <hyperlink ref="F114" r:id="rId11" display="https://podminky.urs.cz/item/CS_URS_2024_02/131251204"/>
    <hyperlink ref="F116" r:id="rId12" display="https://podminky.urs.cz/item/CS_URS_2024_02/151101201"/>
    <hyperlink ref="F118" r:id="rId13" display="https://podminky.urs.cz/item/CS_URS_2024_02/151101211"/>
    <hyperlink ref="F120" r:id="rId14" display="https://podminky.urs.cz/item/CS_URS_2024_02/151101401"/>
    <hyperlink ref="F122" r:id="rId15" display="https://podminky.urs.cz/item/CS_URS_2024_02/151101411"/>
    <hyperlink ref="F124" r:id="rId16" display="https://podminky.urs.cz/item/CS_URS_2024_02/161151103"/>
    <hyperlink ref="F126" r:id="rId17" display="https://podminky.urs.cz/item/CS_URS_2024_02/162201401"/>
    <hyperlink ref="F128" r:id="rId18" display="https://podminky.urs.cz/item/CS_URS_2024_02/162201411"/>
    <hyperlink ref="F130" r:id="rId19" display="https://podminky.urs.cz/item/CS_URS_2024_02/162201421"/>
    <hyperlink ref="F132" r:id="rId20" display="https://podminky.urs.cz/item/CS_URS_2024_02/162301501"/>
    <hyperlink ref="F134" r:id="rId21" display="https://podminky.urs.cz/item/CS_URS_2024_02/162351103"/>
    <hyperlink ref="F136" r:id="rId22" display="https://podminky.urs.cz/item/CS_URS_2024_02/162651112"/>
    <hyperlink ref="F138" r:id="rId23" display="https://podminky.urs.cz/item/CS_URS_2024_02/167151111"/>
    <hyperlink ref="F140" r:id="rId24" display="https://podminky.urs.cz/item/CS_URS_2024_02/171151103"/>
    <hyperlink ref="F142" r:id="rId25" display="https://podminky.urs.cz/item/CS_URS_2024_02/171151101"/>
    <hyperlink ref="F144" r:id="rId26" display="https://podminky.urs.cz/item/CS_URS_2024_02/171251201"/>
    <hyperlink ref="F146" r:id="rId27" display="https://podminky.urs.cz/item/CS_URS_2024_02/174151101"/>
    <hyperlink ref="F148" r:id="rId28" display="https://podminky.urs.cz/item/CS_URS_2024_02/174251201"/>
    <hyperlink ref="F150" r:id="rId29" display="https://podminky.urs.cz/item/CS_URS_2024_02/181951112"/>
    <hyperlink ref="F152" r:id="rId30" display="https://podminky.urs.cz/item/CS_URS_2024_02/181351114"/>
    <hyperlink ref="F154" r:id="rId31" display="https://podminky.urs.cz/item/CS_URS_2024_02/182151111"/>
    <hyperlink ref="F156" r:id="rId32" display="https://podminky.urs.cz/item/CS_URS_2024_02/182251101"/>
    <hyperlink ref="F158" r:id="rId33" display="https://podminky.urs.cz/item/CS_URS_2024_02/182351133"/>
    <hyperlink ref="F160" r:id="rId34" display="https://podminky.urs.cz/item/CS_URS_2024_02/182351134"/>
    <hyperlink ref="F162" r:id="rId35" display="https://podminky.urs.cz/item/CS_URS_2024_02/113108441"/>
    <hyperlink ref="F164" r:id="rId36" display="https://podminky.urs.cz/item/CS_URS_2024_02/113108442"/>
    <hyperlink ref="F166" r:id="rId37" display="https://podminky.urs.cz/item/CS_URS_2024_02/181451121"/>
    <hyperlink ref="F169" r:id="rId38" display="https://podminky.urs.cz/item/CS_URS_2024_02/181451123"/>
    <hyperlink ref="F172" r:id="rId39" display="https://podminky.urs.cz/item/CS_URS_2024_02/185851121"/>
    <hyperlink ref="F174" r:id="rId40" display="https://podminky.urs.cz/item/CS_URS_2024_02/185804312"/>
    <hyperlink ref="F176" r:id="rId41" display="https://podminky.urs.cz/item/CS_URS_2024_02/113107242"/>
    <hyperlink ref="F178" r:id="rId42" display="https://podminky.urs.cz/item/CS_URS_2024_02/113107221"/>
    <hyperlink ref="F181" r:id="rId43" display="https://podminky.urs.cz/item/CS_URS_2024_02/171152501"/>
    <hyperlink ref="F183" r:id="rId44" display="https://podminky.urs.cz/item/CS_URS_2024_02/275354111"/>
    <hyperlink ref="F185" r:id="rId45" display="https://podminky.urs.cz/item/CS_URS_2024_02/274354211"/>
    <hyperlink ref="F187" r:id="rId46" display="https://podminky.urs.cz/item/CS_URS_2024_02/274321117"/>
    <hyperlink ref="F189" r:id="rId47" display="https://podminky.urs.cz/item/CS_URS_2024_02/213141112"/>
    <hyperlink ref="F195" r:id="rId48" display="https://podminky.urs.cz/item/CS_URS_2024_02/279311116"/>
    <hyperlink ref="F198" r:id="rId49" display="https://podminky.urs.cz/item/CS_URS_2024_02/451317777"/>
    <hyperlink ref="F200" r:id="rId50" display="https://podminky.urs.cz/item/CS_URS_2024_02/464541111"/>
    <hyperlink ref="F203" r:id="rId51" display="https://podminky.urs.cz/item/CS_URS_2024_02/564871111"/>
    <hyperlink ref="F205" r:id="rId52" display="https://podminky.urs.cz/item/CS_URS_2024_02/565145121"/>
    <hyperlink ref="F207" r:id="rId53" display="https://podminky.urs.cz/item/CS_URS_2024_02/569751111"/>
    <hyperlink ref="F209" r:id="rId54" display="https://podminky.urs.cz/item/CS_URS_2024_02/573231108"/>
    <hyperlink ref="F211" r:id="rId55" display="https://podminky.urs.cz/item/CS_URS_2024_02/573231111"/>
    <hyperlink ref="F213" r:id="rId56" display="https://podminky.urs.cz/item/CS_URS_2024_02/574381112"/>
    <hyperlink ref="F215" r:id="rId57" display="https://podminky.urs.cz/item/CS_URS_2024_02/577134121"/>
    <hyperlink ref="F217" r:id="rId58" display="https://podminky.urs.cz/item/CS_URS_2024_02/599141111"/>
    <hyperlink ref="F219" r:id="rId59" display="https://podminky.urs.cz/item/CS_URS_2024_02/594511113"/>
    <hyperlink ref="F223" r:id="rId60" display="https://podminky.urs.cz/item/CS_URS_2024_02/912211111"/>
    <hyperlink ref="F226" r:id="rId61" display="https://podminky.urs.cz/item/CS_URS_2024_02/914111121"/>
    <hyperlink ref="F233" r:id="rId62" display="https://podminky.urs.cz/item/CS_URS_2024_02/935922111"/>
    <hyperlink ref="F236" r:id="rId63" display="https://podminky.urs.cz/item/CS_URS_2024_02/919521015"/>
    <hyperlink ref="F239" r:id="rId64" display="https://podminky.urs.cz/item/CS_URS_2024_02/919535559"/>
    <hyperlink ref="F241" r:id="rId65" display="https://podminky.urs.cz/item/CS_URS_2024_02/919124121"/>
    <hyperlink ref="F243" r:id="rId66" display="https://podminky.urs.cz/item/CS_URS_2024_02/919735113"/>
    <hyperlink ref="F245" r:id="rId67" display="https://podminky.urs.cz/item/CS_URS_2024_02/938902204"/>
    <hyperlink ref="F247" r:id="rId68" display="https://podminky.urs.cz/item/CS_URS_2024_02/966006211"/>
    <hyperlink ref="F250" r:id="rId69" display="https://podminky.urs.cz/item/CS_URS_2024_02/997002511"/>
    <hyperlink ref="F252" r:id="rId70" display="https://podminky.urs.cz/item/CS_URS_2024_02/997002519"/>
    <hyperlink ref="F254" r:id="rId71" display="https://podminky.urs.cz/item/CS_URS_2024_02/997002611"/>
    <hyperlink ref="F257" r:id="rId72" display="https://podminky.urs.cz/item/CS_URS_2024_02/998225111"/>
    <hyperlink ref="F259" r:id="rId73" display="https://podminky.urs.cz/item/CS_URS_2024_02/998225191"/>
    <hyperlink ref="F263" r:id="rId74" display="https://podminky.urs.cz/item/CS_URS_2024_02/2201820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96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 xml:space="preserve">Polní cesty  C1, C4 a C5 v katastrálním území Kosmo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97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577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12. 8. 2024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30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32</v>
      </c>
      <c r="E20" s="37"/>
      <c r="F20" s="37"/>
      <c r="G20" s="37"/>
      <c r="H20" s="37"/>
      <c r="I20" s="131" t="s">
        <v>26</v>
      </c>
      <c r="J20" s="135" t="s">
        <v>33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34</v>
      </c>
      <c r="F21" s="37"/>
      <c r="G21" s="37"/>
      <c r="H21" s="37"/>
      <c r="I21" s="131" t="s">
        <v>29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26</v>
      </c>
      <c r="J23" s="135" t="s">
        <v>33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34</v>
      </c>
      <c r="F24" s="37"/>
      <c r="G24" s="37"/>
      <c r="H24" s="37"/>
      <c r="I24" s="131" t="s">
        <v>29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71.25" customHeight="1">
      <c r="A27" s="137"/>
      <c r="B27" s="138"/>
      <c r="C27" s="137"/>
      <c r="D27" s="137"/>
      <c r="E27" s="139" t="s">
        <v>37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ROUND(J88,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ROUND((SUM(BE88:BE250)),  2)</f>
        <v>0</v>
      </c>
      <c r="G33" s="37"/>
      <c r="H33" s="37"/>
      <c r="I33" s="147">
        <v>0.20999999999999999</v>
      </c>
      <c r="J33" s="146">
        <f>ROUND(((SUM(BE88:BE250))*I33),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ROUND((SUM(BF88:BF250)),  2)</f>
        <v>0</v>
      </c>
      <c r="G34" s="37"/>
      <c r="H34" s="37"/>
      <c r="I34" s="147">
        <v>0.12</v>
      </c>
      <c r="J34" s="146">
        <f>ROUND(((SUM(BF88:BF250))*I34),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ROUND((SUM(BG88:BG250)),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ROUND((SUM(BH88:BH250)),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ROUND((SUM(BI88:BI250)),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99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 xml:space="preserve">Polní cesty  C1, C4 a C5 v katastrálním území Kosmo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97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 02 - Polní cesta C4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Kosmo</v>
      </c>
      <c r="G52" s="39"/>
      <c r="H52" s="39"/>
      <c r="I52" s="31" t="s">
        <v>23</v>
      </c>
      <c r="J52" s="71" t="str">
        <f>IF(J12="","",J12)</f>
        <v>12. 8. 2024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Státní pozemkový úřad, Pobočka Prachatice</v>
      </c>
      <c r="G54" s="39"/>
      <c r="H54" s="39"/>
      <c r="I54" s="31" t="s">
        <v>32</v>
      </c>
      <c r="J54" s="35" t="str">
        <f>E21</f>
        <v>Ing. Petr Kaplan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30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Ing. Petr Kaplan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100</v>
      </c>
      <c r="D57" s="161"/>
      <c r="E57" s="161"/>
      <c r="F57" s="161"/>
      <c r="G57" s="161"/>
      <c r="H57" s="161"/>
      <c r="I57" s="161"/>
      <c r="J57" s="162" t="s">
        <v>101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J88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102</v>
      </c>
    </row>
    <row r="60" s="9" customFormat="1" ht="24.96" customHeight="1">
      <c r="A60" s="9"/>
      <c r="B60" s="164"/>
      <c r="C60" s="165"/>
      <c r="D60" s="166" t="s">
        <v>103</v>
      </c>
      <c r="E60" s="167"/>
      <c r="F60" s="167"/>
      <c r="G60" s="167"/>
      <c r="H60" s="167"/>
      <c r="I60" s="167"/>
      <c r="J60" s="168">
        <f>J89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104</v>
      </c>
      <c r="E61" s="173"/>
      <c r="F61" s="173"/>
      <c r="G61" s="173"/>
      <c r="H61" s="173"/>
      <c r="I61" s="173"/>
      <c r="J61" s="174">
        <f>J90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105</v>
      </c>
      <c r="E62" s="173"/>
      <c r="F62" s="173"/>
      <c r="G62" s="173"/>
      <c r="H62" s="173"/>
      <c r="I62" s="173"/>
      <c r="J62" s="174">
        <f>J200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108</v>
      </c>
      <c r="E63" s="173"/>
      <c r="F63" s="173"/>
      <c r="G63" s="173"/>
      <c r="H63" s="173"/>
      <c r="I63" s="173"/>
      <c r="J63" s="174">
        <f>J207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109</v>
      </c>
      <c r="E64" s="173"/>
      <c r="F64" s="173"/>
      <c r="G64" s="173"/>
      <c r="H64" s="173"/>
      <c r="I64" s="173"/>
      <c r="J64" s="174">
        <f>J222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70"/>
      <c r="C65" s="171"/>
      <c r="D65" s="172" t="s">
        <v>578</v>
      </c>
      <c r="E65" s="173"/>
      <c r="F65" s="173"/>
      <c r="G65" s="173"/>
      <c r="H65" s="173"/>
      <c r="I65" s="173"/>
      <c r="J65" s="174">
        <f>J223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70"/>
      <c r="C66" s="171"/>
      <c r="D66" s="172" t="s">
        <v>579</v>
      </c>
      <c r="E66" s="173"/>
      <c r="F66" s="173"/>
      <c r="G66" s="173"/>
      <c r="H66" s="173"/>
      <c r="I66" s="173"/>
      <c r="J66" s="174">
        <f>J232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0"/>
      <c r="C67" s="171"/>
      <c r="D67" s="172" t="s">
        <v>110</v>
      </c>
      <c r="E67" s="173"/>
      <c r="F67" s="173"/>
      <c r="G67" s="173"/>
      <c r="H67" s="173"/>
      <c r="I67" s="173"/>
      <c r="J67" s="174">
        <f>J237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0"/>
      <c r="C68" s="171"/>
      <c r="D68" s="172" t="s">
        <v>111</v>
      </c>
      <c r="E68" s="173"/>
      <c r="F68" s="173"/>
      <c r="G68" s="173"/>
      <c r="H68" s="173"/>
      <c r="I68" s="173"/>
      <c r="J68" s="174">
        <f>J246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4" s="2" customFormat="1" ht="6.96" customHeight="1">
      <c r="A74" s="37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24.96" customHeight="1">
      <c r="A75" s="37"/>
      <c r="B75" s="38"/>
      <c r="C75" s="22" t="s">
        <v>114</v>
      </c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16</v>
      </c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159" t="str">
        <f>E7</f>
        <v xml:space="preserve">Polní cesty  C1, C4 a C5 v katastrálním území Kosmo</v>
      </c>
      <c r="F78" s="31"/>
      <c r="G78" s="31"/>
      <c r="H78" s="31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97</v>
      </c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68" t="str">
        <f>E9</f>
        <v>SO 02 - Polní cesta C4</v>
      </c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21</v>
      </c>
      <c r="D82" s="39"/>
      <c r="E82" s="39"/>
      <c r="F82" s="26" t="str">
        <f>F12</f>
        <v>Kosmo</v>
      </c>
      <c r="G82" s="39"/>
      <c r="H82" s="39"/>
      <c r="I82" s="31" t="s">
        <v>23</v>
      </c>
      <c r="J82" s="71" t="str">
        <f>IF(J12="","",J12)</f>
        <v>12. 8. 2024</v>
      </c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5.15" customHeight="1">
      <c r="A84" s="37"/>
      <c r="B84" s="38"/>
      <c r="C84" s="31" t="s">
        <v>25</v>
      </c>
      <c r="D84" s="39"/>
      <c r="E84" s="39"/>
      <c r="F84" s="26" t="str">
        <f>E15</f>
        <v>Státní pozemkový úřad, Pobočka Prachatice</v>
      </c>
      <c r="G84" s="39"/>
      <c r="H84" s="39"/>
      <c r="I84" s="31" t="s">
        <v>32</v>
      </c>
      <c r="J84" s="35" t="str">
        <f>E21</f>
        <v>Ing. Petr Kaplan</v>
      </c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30</v>
      </c>
      <c r="D85" s="39"/>
      <c r="E85" s="39"/>
      <c r="F85" s="26" t="str">
        <f>IF(E18="","",E18)</f>
        <v>Vyplň údaj</v>
      </c>
      <c r="G85" s="39"/>
      <c r="H85" s="39"/>
      <c r="I85" s="31" t="s">
        <v>35</v>
      </c>
      <c r="J85" s="35" t="str">
        <f>E24</f>
        <v>Ing. Petr Kaplan</v>
      </c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0.32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3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11" customFormat="1" ht="29.28" customHeight="1">
      <c r="A87" s="176"/>
      <c r="B87" s="177"/>
      <c r="C87" s="178" t="s">
        <v>115</v>
      </c>
      <c r="D87" s="179" t="s">
        <v>57</v>
      </c>
      <c r="E87" s="179" t="s">
        <v>53</v>
      </c>
      <c r="F87" s="179" t="s">
        <v>54</v>
      </c>
      <c r="G87" s="179" t="s">
        <v>116</v>
      </c>
      <c r="H87" s="179" t="s">
        <v>117</v>
      </c>
      <c r="I87" s="179" t="s">
        <v>118</v>
      </c>
      <c r="J87" s="180" t="s">
        <v>101</v>
      </c>
      <c r="K87" s="181" t="s">
        <v>119</v>
      </c>
      <c r="L87" s="182"/>
      <c r="M87" s="91" t="s">
        <v>19</v>
      </c>
      <c r="N87" s="92" t="s">
        <v>42</v>
      </c>
      <c r="O87" s="92" t="s">
        <v>120</v>
      </c>
      <c r="P87" s="92" t="s">
        <v>121</v>
      </c>
      <c r="Q87" s="92" t="s">
        <v>122</v>
      </c>
      <c r="R87" s="92" t="s">
        <v>123</v>
      </c>
      <c r="S87" s="92" t="s">
        <v>124</v>
      </c>
      <c r="T87" s="93" t="s">
        <v>125</v>
      </c>
      <c r="U87" s="176"/>
      <c r="V87" s="176"/>
      <c r="W87" s="176"/>
      <c r="X87" s="176"/>
      <c r="Y87" s="176"/>
      <c r="Z87" s="176"/>
      <c r="AA87" s="176"/>
      <c r="AB87" s="176"/>
      <c r="AC87" s="176"/>
      <c r="AD87" s="176"/>
      <c r="AE87" s="176"/>
    </row>
    <row r="88" s="2" customFormat="1" ht="22.8" customHeight="1">
      <c r="A88" s="37"/>
      <c r="B88" s="38"/>
      <c r="C88" s="98" t="s">
        <v>126</v>
      </c>
      <c r="D88" s="39"/>
      <c r="E88" s="39"/>
      <c r="F88" s="39"/>
      <c r="G88" s="39"/>
      <c r="H88" s="39"/>
      <c r="I88" s="39"/>
      <c r="J88" s="183">
        <f>BK88</f>
        <v>0</v>
      </c>
      <c r="K88" s="39"/>
      <c r="L88" s="43"/>
      <c r="M88" s="94"/>
      <c r="N88" s="184"/>
      <c r="O88" s="95"/>
      <c r="P88" s="185">
        <f>P89</f>
        <v>0</v>
      </c>
      <c r="Q88" s="95"/>
      <c r="R88" s="185">
        <f>R89</f>
        <v>304.92470800000001</v>
      </c>
      <c r="S88" s="95"/>
      <c r="T88" s="186">
        <f>T89</f>
        <v>269.24000000000007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71</v>
      </c>
      <c r="AU88" s="16" t="s">
        <v>102</v>
      </c>
      <c r="BK88" s="187">
        <f>BK89</f>
        <v>0</v>
      </c>
    </row>
    <row r="89" s="12" customFormat="1" ht="25.92" customHeight="1">
      <c r="A89" s="12"/>
      <c r="B89" s="188"/>
      <c r="C89" s="189"/>
      <c r="D89" s="190" t="s">
        <v>71</v>
      </c>
      <c r="E89" s="191" t="s">
        <v>127</v>
      </c>
      <c r="F89" s="191" t="s">
        <v>128</v>
      </c>
      <c r="G89" s="189"/>
      <c r="H89" s="189"/>
      <c r="I89" s="192"/>
      <c r="J89" s="193">
        <f>BK89</f>
        <v>0</v>
      </c>
      <c r="K89" s="189"/>
      <c r="L89" s="194"/>
      <c r="M89" s="195"/>
      <c r="N89" s="196"/>
      <c r="O89" s="196"/>
      <c r="P89" s="197">
        <f>P90+P200+P207+P222+P237+P246</f>
        <v>0</v>
      </c>
      <c r="Q89" s="196"/>
      <c r="R89" s="197">
        <f>R90+R200+R207+R222+R237+R246</f>
        <v>304.92470800000001</v>
      </c>
      <c r="S89" s="196"/>
      <c r="T89" s="198">
        <f>T90+T200+T207+T222+T237+T246</f>
        <v>269.24000000000007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80</v>
      </c>
      <c r="AT89" s="200" t="s">
        <v>71</v>
      </c>
      <c r="AU89" s="200" t="s">
        <v>72</v>
      </c>
      <c r="AY89" s="199" t="s">
        <v>129</v>
      </c>
      <c r="BK89" s="201">
        <f>BK90+BK200+BK207+BK222+BK237+BK246</f>
        <v>0</v>
      </c>
    </row>
    <row r="90" s="12" customFormat="1" ht="22.8" customHeight="1">
      <c r="A90" s="12"/>
      <c r="B90" s="188"/>
      <c r="C90" s="189"/>
      <c r="D90" s="190" t="s">
        <v>71</v>
      </c>
      <c r="E90" s="202" t="s">
        <v>80</v>
      </c>
      <c r="F90" s="202" t="s">
        <v>130</v>
      </c>
      <c r="G90" s="189"/>
      <c r="H90" s="189"/>
      <c r="I90" s="192"/>
      <c r="J90" s="203">
        <f>BK90</f>
        <v>0</v>
      </c>
      <c r="K90" s="189"/>
      <c r="L90" s="194"/>
      <c r="M90" s="195"/>
      <c r="N90" s="196"/>
      <c r="O90" s="196"/>
      <c r="P90" s="197">
        <f>SUM(P91:P199)</f>
        <v>0</v>
      </c>
      <c r="Q90" s="196"/>
      <c r="R90" s="197">
        <f>SUM(R91:R199)</f>
        <v>225.16945000000001</v>
      </c>
      <c r="S90" s="196"/>
      <c r="T90" s="198">
        <f>SUM(T91:T199)</f>
        <v>259.52000000000004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9" t="s">
        <v>80</v>
      </c>
      <c r="AT90" s="200" t="s">
        <v>71</v>
      </c>
      <c r="AU90" s="200" t="s">
        <v>80</v>
      </c>
      <c r="AY90" s="199" t="s">
        <v>129</v>
      </c>
      <c r="BK90" s="201">
        <f>SUM(BK91:BK199)</f>
        <v>0</v>
      </c>
    </row>
    <row r="91" s="2" customFormat="1" ht="49.05" customHeight="1">
      <c r="A91" s="37"/>
      <c r="B91" s="38"/>
      <c r="C91" s="204" t="s">
        <v>80</v>
      </c>
      <c r="D91" s="204" t="s">
        <v>131</v>
      </c>
      <c r="E91" s="205" t="s">
        <v>132</v>
      </c>
      <c r="F91" s="206" t="s">
        <v>133</v>
      </c>
      <c r="G91" s="207" t="s">
        <v>134</v>
      </c>
      <c r="H91" s="208">
        <v>1229</v>
      </c>
      <c r="I91" s="209"/>
      <c r="J91" s="210">
        <f>ROUND(I91*H91,2)</f>
        <v>0</v>
      </c>
      <c r="K91" s="211"/>
      <c r="L91" s="43"/>
      <c r="M91" s="212" t="s">
        <v>19</v>
      </c>
      <c r="N91" s="213" t="s">
        <v>43</v>
      </c>
      <c r="O91" s="83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6" t="s">
        <v>135</v>
      </c>
      <c r="AT91" s="216" t="s">
        <v>131</v>
      </c>
      <c r="AU91" s="216" t="s">
        <v>82</v>
      </c>
      <c r="AY91" s="16" t="s">
        <v>129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6" t="s">
        <v>80</v>
      </c>
      <c r="BK91" s="217">
        <f>ROUND(I91*H91,2)</f>
        <v>0</v>
      </c>
      <c r="BL91" s="16" t="s">
        <v>135</v>
      </c>
      <c r="BM91" s="216" t="s">
        <v>580</v>
      </c>
    </row>
    <row r="92" s="2" customFormat="1">
      <c r="A92" s="37"/>
      <c r="B92" s="38"/>
      <c r="C92" s="39"/>
      <c r="D92" s="218" t="s">
        <v>137</v>
      </c>
      <c r="E92" s="39"/>
      <c r="F92" s="219" t="s">
        <v>138</v>
      </c>
      <c r="G92" s="39"/>
      <c r="H92" s="39"/>
      <c r="I92" s="220"/>
      <c r="J92" s="39"/>
      <c r="K92" s="39"/>
      <c r="L92" s="43"/>
      <c r="M92" s="221"/>
      <c r="N92" s="222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137</v>
      </c>
      <c r="AU92" s="16" t="s">
        <v>82</v>
      </c>
    </row>
    <row r="93" s="2" customFormat="1" ht="33" customHeight="1">
      <c r="A93" s="37"/>
      <c r="B93" s="38"/>
      <c r="C93" s="204" t="s">
        <v>82</v>
      </c>
      <c r="D93" s="204" t="s">
        <v>131</v>
      </c>
      <c r="E93" s="205" t="s">
        <v>144</v>
      </c>
      <c r="F93" s="206" t="s">
        <v>145</v>
      </c>
      <c r="G93" s="207" t="s">
        <v>146</v>
      </c>
      <c r="H93" s="208">
        <v>9</v>
      </c>
      <c r="I93" s="209"/>
      <c r="J93" s="210">
        <f>ROUND(I93*H93,2)</f>
        <v>0</v>
      </c>
      <c r="K93" s="211"/>
      <c r="L93" s="43"/>
      <c r="M93" s="212" t="s">
        <v>19</v>
      </c>
      <c r="N93" s="213" t="s">
        <v>43</v>
      </c>
      <c r="O93" s="83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6" t="s">
        <v>135</v>
      </c>
      <c r="AT93" s="216" t="s">
        <v>131</v>
      </c>
      <c r="AU93" s="216" t="s">
        <v>82</v>
      </c>
      <c r="AY93" s="16" t="s">
        <v>129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6" t="s">
        <v>80</v>
      </c>
      <c r="BK93" s="217">
        <f>ROUND(I93*H93,2)</f>
        <v>0</v>
      </c>
      <c r="BL93" s="16" t="s">
        <v>135</v>
      </c>
      <c r="BM93" s="216" t="s">
        <v>581</v>
      </c>
    </row>
    <row r="94" s="2" customFormat="1">
      <c r="A94" s="37"/>
      <c r="B94" s="38"/>
      <c r="C94" s="39"/>
      <c r="D94" s="218" t="s">
        <v>137</v>
      </c>
      <c r="E94" s="39"/>
      <c r="F94" s="219" t="s">
        <v>148</v>
      </c>
      <c r="G94" s="39"/>
      <c r="H94" s="39"/>
      <c r="I94" s="220"/>
      <c r="J94" s="39"/>
      <c r="K94" s="39"/>
      <c r="L94" s="43"/>
      <c r="M94" s="221"/>
      <c r="N94" s="222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137</v>
      </c>
      <c r="AU94" s="16" t="s">
        <v>82</v>
      </c>
    </row>
    <row r="95" s="2" customFormat="1" ht="33" customHeight="1">
      <c r="A95" s="37"/>
      <c r="B95" s="38"/>
      <c r="C95" s="204" t="s">
        <v>143</v>
      </c>
      <c r="D95" s="204" t="s">
        <v>131</v>
      </c>
      <c r="E95" s="205" t="s">
        <v>582</v>
      </c>
      <c r="F95" s="206" t="s">
        <v>583</v>
      </c>
      <c r="G95" s="207" t="s">
        <v>146</v>
      </c>
      <c r="H95" s="208">
        <v>7</v>
      </c>
      <c r="I95" s="209"/>
      <c r="J95" s="210">
        <f>ROUND(I95*H95,2)</f>
        <v>0</v>
      </c>
      <c r="K95" s="211"/>
      <c r="L95" s="43"/>
      <c r="M95" s="212" t="s">
        <v>19</v>
      </c>
      <c r="N95" s="213" t="s">
        <v>43</v>
      </c>
      <c r="O95" s="83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6" t="s">
        <v>135</v>
      </c>
      <c r="AT95" s="216" t="s">
        <v>131</v>
      </c>
      <c r="AU95" s="216" t="s">
        <v>82</v>
      </c>
      <c r="AY95" s="16" t="s">
        <v>129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6" t="s">
        <v>80</v>
      </c>
      <c r="BK95" s="217">
        <f>ROUND(I95*H95,2)</f>
        <v>0</v>
      </c>
      <c r="BL95" s="16" t="s">
        <v>135</v>
      </c>
      <c r="BM95" s="216" t="s">
        <v>584</v>
      </c>
    </row>
    <row r="96" s="2" customFormat="1">
      <c r="A96" s="37"/>
      <c r="B96" s="38"/>
      <c r="C96" s="39"/>
      <c r="D96" s="218" t="s">
        <v>137</v>
      </c>
      <c r="E96" s="39"/>
      <c r="F96" s="219" t="s">
        <v>585</v>
      </c>
      <c r="G96" s="39"/>
      <c r="H96" s="39"/>
      <c r="I96" s="220"/>
      <c r="J96" s="39"/>
      <c r="K96" s="39"/>
      <c r="L96" s="43"/>
      <c r="M96" s="221"/>
      <c r="N96" s="222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137</v>
      </c>
      <c r="AU96" s="16" t="s">
        <v>82</v>
      </c>
    </row>
    <row r="97" s="2" customFormat="1" ht="33" customHeight="1">
      <c r="A97" s="37"/>
      <c r="B97" s="38"/>
      <c r="C97" s="204" t="s">
        <v>135</v>
      </c>
      <c r="D97" s="204" t="s">
        <v>131</v>
      </c>
      <c r="E97" s="205" t="s">
        <v>586</v>
      </c>
      <c r="F97" s="206" t="s">
        <v>587</v>
      </c>
      <c r="G97" s="207" t="s">
        <v>146</v>
      </c>
      <c r="H97" s="208">
        <v>1</v>
      </c>
      <c r="I97" s="209"/>
      <c r="J97" s="210">
        <f>ROUND(I97*H97,2)</f>
        <v>0</v>
      </c>
      <c r="K97" s="211"/>
      <c r="L97" s="43"/>
      <c r="M97" s="212" t="s">
        <v>19</v>
      </c>
      <c r="N97" s="213" t="s">
        <v>43</v>
      </c>
      <c r="O97" s="83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6" t="s">
        <v>135</v>
      </c>
      <c r="AT97" s="216" t="s">
        <v>131</v>
      </c>
      <c r="AU97" s="216" t="s">
        <v>82</v>
      </c>
      <c r="AY97" s="16" t="s">
        <v>129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6" t="s">
        <v>80</v>
      </c>
      <c r="BK97" s="217">
        <f>ROUND(I97*H97,2)</f>
        <v>0</v>
      </c>
      <c r="BL97" s="16" t="s">
        <v>135</v>
      </c>
      <c r="BM97" s="216" t="s">
        <v>588</v>
      </c>
    </row>
    <row r="98" s="2" customFormat="1">
      <c r="A98" s="37"/>
      <c r="B98" s="38"/>
      <c r="C98" s="39"/>
      <c r="D98" s="218" t="s">
        <v>137</v>
      </c>
      <c r="E98" s="39"/>
      <c r="F98" s="219" t="s">
        <v>589</v>
      </c>
      <c r="G98" s="39"/>
      <c r="H98" s="39"/>
      <c r="I98" s="220"/>
      <c r="J98" s="39"/>
      <c r="K98" s="39"/>
      <c r="L98" s="43"/>
      <c r="M98" s="221"/>
      <c r="N98" s="222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137</v>
      </c>
      <c r="AU98" s="16" t="s">
        <v>82</v>
      </c>
    </row>
    <row r="99" s="2" customFormat="1" ht="24.15" customHeight="1">
      <c r="A99" s="37"/>
      <c r="B99" s="38"/>
      <c r="C99" s="204" t="s">
        <v>153</v>
      </c>
      <c r="D99" s="204" t="s">
        <v>131</v>
      </c>
      <c r="E99" s="205" t="s">
        <v>154</v>
      </c>
      <c r="F99" s="206" t="s">
        <v>155</v>
      </c>
      <c r="G99" s="207" t="s">
        <v>146</v>
      </c>
      <c r="H99" s="208">
        <v>9</v>
      </c>
      <c r="I99" s="209"/>
      <c r="J99" s="210">
        <f>ROUND(I99*H99,2)</f>
        <v>0</v>
      </c>
      <c r="K99" s="211"/>
      <c r="L99" s="43"/>
      <c r="M99" s="212" t="s">
        <v>19</v>
      </c>
      <c r="N99" s="213" t="s">
        <v>43</v>
      </c>
      <c r="O99" s="83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6" t="s">
        <v>135</v>
      </c>
      <c r="AT99" s="216" t="s">
        <v>131</v>
      </c>
      <c r="AU99" s="216" t="s">
        <v>82</v>
      </c>
      <c r="AY99" s="16" t="s">
        <v>129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6" t="s">
        <v>80</v>
      </c>
      <c r="BK99" s="217">
        <f>ROUND(I99*H99,2)</f>
        <v>0</v>
      </c>
      <c r="BL99" s="16" t="s">
        <v>135</v>
      </c>
      <c r="BM99" s="216" t="s">
        <v>590</v>
      </c>
    </row>
    <row r="100" s="2" customFormat="1">
      <c r="A100" s="37"/>
      <c r="B100" s="38"/>
      <c r="C100" s="39"/>
      <c r="D100" s="218" t="s">
        <v>137</v>
      </c>
      <c r="E100" s="39"/>
      <c r="F100" s="219" t="s">
        <v>157</v>
      </c>
      <c r="G100" s="39"/>
      <c r="H100" s="39"/>
      <c r="I100" s="220"/>
      <c r="J100" s="39"/>
      <c r="K100" s="39"/>
      <c r="L100" s="43"/>
      <c r="M100" s="221"/>
      <c r="N100" s="222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137</v>
      </c>
      <c r="AU100" s="16" t="s">
        <v>82</v>
      </c>
    </row>
    <row r="101" s="2" customFormat="1" ht="24.15" customHeight="1">
      <c r="A101" s="37"/>
      <c r="B101" s="38"/>
      <c r="C101" s="204" t="s">
        <v>158</v>
      </c>
      <c r="D101" s="204" t="s">
        <v>131</v>
      </c>
      <c r="E101" s="205" t="s">
        <v>591</v>
      </c>
      <c r="F101" s="206" t="s">
        <v>592</v>
      </c>
      <c r="G101" s="207" t="s">
        <v>146</v>
      </c>
      <c r="H101" s="208">
        <v>7</v>
      </c>
      <c r="I101" s="209"/>
      <c r="J101" s="210">
        <f>ROUND(I101*H101,2)</f>
        <v>0</v>
      </c>
      <c r="K101" s="211"/>
      <c r="L101" s="43"/>
      <c r="M101" s="212" t="s">
        <v>19</v>
      </c>
      <c r="N101" s="213" t="s">
        <v>43</v>
      </c>
      <c r="O101" s="83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6" t="s">
        <v>135</v>
      </c>
      <c r="AT101" s="216" t="s">
        <v>131</v>
      </c>
      <c r="AU101" s="216" t="s">
        <v>82</v>
      </c>
      <c r="AY101" s="16" t="s">
        <v>129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6" t="s">
        <v>80</v>
      </c>
      <c r="BK101" s="217">
        <f>ROUND(I101*H101,2)</f>
        <v>0</v>
      </c>
      <c r="BL101" s="16" t="s">
        <v>135</v>
      </c>
      <c r="BM101" s="216" t="s">
        <v>593</v>
      </c>
    </row>
    <row r="102" s="2" customFormat="1">
      <c r="A102" s="37"/>
      <c r="B102" s="38"/>
      <c r="C102" s="39"/>
      <c r="D102" s="218" t="s">
        <v>137</v>
      </c>
      <c r="E102" s="39"/>
      <c r="F102" s="219" t="s">
        <v>594</v>
      </c>
      <c r="G102" s="39"/>
      <c r="H102" s="39"/>
      <c r="I102" s="220"/>
      <c r="J102" s="39"/>
      <c r="K102" s="39"/>
      <c r="L102" s="43"/>
      <c r="M102" s="221"/>
      <c r="N102" s="222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137</v>
      </c>
      <c r="AU102" s="16" t="s">
        <v>82</v>
      </c>
    </row>
    <row r="103" s="2" customFormat="1" ht="24.15" customHeight="1">
      <c r="A103" s="37"/>
      <c r="B103" s="38"/>
      <c r="C103" s="204" t="s">
        <v>164</v>
      </c>
      <c r="D103" s="204" t="s">
        <v>131</v>
      </c>
      <c r="E103" s="205" t="s">
        <v>595</v>
      </c>
      <c r="F103" s="206" t="s">
        <v>596</v>
      </c>
      <c r="G103" s="207" t="s">
        <v>146</v>
      </c>
      <c r="H103" s="208">
        <v>1</v>
      </c>
      <c r="I103" s="209"/>
      <c r="J103" s="210">
        <f>ROUND(I103*H103,2)</f>
        <v>0</v>
      </c>
      <c r="K103" s="211"/>
      <c r="L103" s="43"/>
      <c r="M103" s="212" t="s">
        <v>19</v>
      </c>
      <c r="N103" s="213" t="s">
        <v>43</v>
      </c>
      <c r="O103" s="83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6" t="s">
        <v>135</v>
      </c>
      <c r="AT103" s="216" t="s">
        <v>131</v>
      </c>
      <c r="AU103" s="216" t="s">
        <v>82</v>
      </c>
      <c r="AY103" s="16" t="s">
        <v>129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6" t="s">
        <v>80</v>
      </c>
      <c r="BK103" s="217">
        <f>ROUND(I103*H103,2)</f>
        <v>0</v>
      </c>
      <c r="BL103" s="16" t="s">
        <v>135</v>
      </c>
      <c r="BM103" s="216" t="s">
        <v>597</v>
      </c>
    </row>
    <row r="104" s="2" customFormat="1">
      <c r="A104" s="37"/>
      <c r="B104" s="38"/>
      <c r="C104" s="39"/>
      <c r="D104" s="218" t="s">
        <v>137</v>
      </c>
      <c r="E104" s="39"/>
      <c r="F104" s="219" t="s">
        <v>598</v>
      </c>
      <c r="G104" s="39"/>
      <c r="H104" s="39"/>
      <c r="I104" s="220"/>
      <c r="J104" s="39"/>
      <c r="K104" s="39"/>
      <c r="L104" s="43"/>
      <c r="M104" s="221"/>
      <c r="N104" s="222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137</v>
      </c>
      <c r="AU104" s="16" t="s">
        <v>82</v>
      </c>
    </row>
    <row r="105" s="2" customFormat="1" ht="24.15" customHeight="1">
      <c r="A105" s="37"/>
      <c r="B105" s="38"/>
      <c r="C105" s="204" t="s">
        <v>170</v>
      </c>
      <c r="D105" s="204" t="s">
        <v>131</v>
      </c>
      <c r="E105" s="205" t="s">
        <v>139</v>
      </c>
      <c r="F105" s="206" t="s">
        <v>599</v>
      </c>
      <c r="G105" s="207" t="s">
        <v>134</v>
      </c>
      <c r="H105" s="208">
        <v>1246</v>
      </c>
      <c r="I105" s="209"/>
      <c r="J105" s="210">
        <f>ROUND(I105*H105,2)</f>
        <v>0</v>
      </c>
      <c r="K105" s="211"/>
      <c r="L105" s="43"/>
      <c r="M105" s="212" t="s">
        <v>19</v>
      </c>
      <c r="N105" s="213" t="s">
        <v>43</v>
      </c>
      <c r="O105" s="83"/>
      <c r="P105" s="214">
        <f>O105*H105</f>
        <v>0</v>
      </c>
      <c r="Q105" s="214">
        <v>3.0000000000000001E-05</v>
      </c>
      <c r="R105" s="214">
        <f>Q105*H105</f>
        <v>0.037380000000000004</v>
      </c>
      <c r="S105" s="214">
        <v>0</v>
      </c>
      <c r="T105" s="215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6" t="s">
        <v>135</v>
      </c>
      <c r="AT105" s="216" t="s">
        <v>131</v>
      </c>
      <c r="AU105" s="216" t="s">
        <v>82</v>
      </c>
      <c r="AY105" s="16" t="s">
        <v>129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6" t="s">
        <v>80</v>
      </c>
      <c r="BK105" s="217">
        <f>ROUND(I105*H105,2)</f>
        <v>0</v>
      </c>
      <c r="BL105" s="16" t="s">
        <v>135</v>
      </c>
      <c r="BM105" s="216" t="s">
        <v>600</v>
      </c>
    </row>
    <row r="106" s="2" customFormat="1">
      <c r="A106" s="37"/>
      <c r="B106" s="38"/>
      <c r="C106" s="39"/>
      <c r="D106" s="218" t="s">
        <v>137</v>
      </c>
      <c r="E106" s="39"/>
      <c r="F106" s="219" t="s">
        <v>142</v>
      </c>
      <c r="G106" s="39"/>
      <c r="H106" s="39"/>
      <c r="I106" s="220"/>
      <c r="J106" s="39"/>
      <c r="K106" s="39"/>
      <c r="L106" s="43"/>
      <c r="M106" s="221"/>
      <c r="N106" s="222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137</v>
      </c>
      <c r="AU106" s="16" t="s">
        <v>82</v>
      </c>
    </row>
    <row r="107" s="2" customFormat="1" ht="24.15" customHeight="1">
      <c r="A107" s="37"/>
      <c r="B107" s="38"/>
      <c r="C107" s="204" t="s">
        <v>175</v>
      </c>
      <c r="D107" s="204" t="s">
        <v>131</v>
      </c>
      <c r="E107" s="205" t="s">
        <v>159</v>
      </c>
      <c r="F107" s="206" t="s">
        <v>160</v>
      </c>
      <c r="G107" s="207" t="s">
        <v>161</v>
      </c>
      <c r="H107" s="208">
        <v>15.539999999999999</v>
      </c>
      <c r="I107" s="209"/>
      <c r="J107" s="210">
        <f>ROUND(I107*H107,2)</f>
        <v>0</v>
      </c>
      <c r="K107" s="211"/>
      <c r="L107" s="43"/>
      <c r="M107" s="212" t="s">
        <v>19</v>
      </c>
      <c r="N107" s="213" t="s">
        <v>43</v>
      </c>
      <c r="O107" s="83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6" t="s">
        <v>135</v>
      </c>
      <c r="AT107" s="216" t="s">
        <v>131</v>
      </c>
      <c r="AU107" s="216" t="s">
        <v>82</v>
      </c>
      <c r="AY107" s="16" t="s">
        <v>129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6" t="s">
        <v>80</v>
      </c>
      <c r="BK107" s="217">
        <f>ROUND(I107*H107,2)</f>
        <v>0</v>
      </c>
      <c r="BL107" s="16" t="s">
        <v>135</v>
      </c>
      <c r="BM107" s="216" t="s">
        <v>601</v>
      </c>
    </row>
    <row r="108" s="2" customFormat="1">
      <c r="A108" s="37"/>
      <c r="B108" s="38"/>
      <c r="C108" s="39"/>
      <c r="D108" s="218" t="s">
        <v>137</v>
      </c>
      <c r="E108" s="39"/>
      <c r="F108" s="219" t="s">
        <v>163</v>
      </c>
      <c r="G108" s="39"/>
      <c r="H108" s="39"/>
      <c r="I108" s="220"/>
      <c r="J108" s="39"/>
      <c r="K108" s="39"/>
      <c r="L108" s="43"/>
      <c r="M108" s="221"/>
      <c r="N108" s="222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137</v>
      </c>
      <c r="AU108" s="16" t="s">
        <v>82</v>
      </c>
    </row>
    <row r="109" s="2" customFormat="1" ht="24.15" customHeight="1">
      <c r="A109" s="37"/>
      <c r="B109" s="38"/>
      <c r="C109" s="204" t="s">
        <v>180</v>
      </c>
      <c r="D109" s="204" t="s">
        <v>131</v>
      </c>
      <c r="E109" s="205" t="s">
        <v>176</v>
      </c>
      <c r="F109" s="206" t="s">
        <v>177</v>
      </c>
      <c r="G109" s="207" t="s">
        <v>134</v>
      </c>
      <c r="H109" s="208">
        <v>1023</v>
      </c>
      <c r="I109" s="209"/>
      <c r="J109" s="210">
        <f>ROUND(I109*H109,2)</f>
        <v>0</v>
      </c>
      <c r="K109" s="211"/>
      <c r="L109" s="43"/>
      <c r="M109" s="212" t="s">
        <v>19</v>
      </c>
      <c r="N109" s="213" t="s">
        <v>43</v>
      </c>
      <c r="O109" s="83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6" t="s">
        <v>135</v>
      </c>
      <c r="AT109" s="216" t="s">
        <v>131</v>
      </c>
      <c r="AU109" s="216" t="s">
        <v>82</v>
      </c>
      <c r="AY109" s="16" t="s">
        <v>129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6" t="s">
        <v>80</v>
      </c>
      <c r="BK109" s="217">
        <f>ROUND(I109*H109,2)</f>
        <v>0</v>
      </c>
      <c r="BL109" s="16" t="s">
        <v>135</v>
      </c>
      <c r="BM109" s="216" t="s">
        <v>602</v>
      </c>
    </row>
    <row r="110" s="2" customFormat="1">
      <c r="A110" s="37"/>
      <c r="B110" s="38"/>
      <c r="C110" s="39"/>
      <c r="D110" s="218" t="s">
        <v>137</v>
      </c>
      <c r="E110" s="39"/>
      <c r="F110" s="219" t="s">
        <v>179</v>
      </c>
      <c r="G110" s="39"/>
      <c r="H110" s="39"/>
      <c r="I110" s="220"/>
      <c r="J110" s="39"/>
      <c r="K110" s="39"/>
      <c r="L110" s="43"/>
      <c r="M110" s="221"/>
      <c r="N110" s="222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137</v>
      </c>
      <c r="AU110" s="16" t="s">
        <v>82</v>
      </c>
    </row>
    <row r="111" s="2" customFormat="1" ht="33" customHeight="1">
      <c r="A111" s="37"/>
      <c r="B111" s="38"/>
      <c r="C111" s="204" t="s">
        <v>185</v>
      </c>
      <c r="D111" s="204" t="s">
        <v>131</v>
      </c>
      <c r="E111" s="205" t="s">
        <v>603</v>
      </c>
      <c r="F111" s="206" t="s">
        <v>604</v>
      </c>
      <c r="G111" s="207" t="s">
        <v>161</v>
      </c>
      <c r="H111" s="208">
        <v>499.12</v>
      </c>
      <c r="I111" s="209"/>
      <c r="J111" s="210">
        <f>ROUND(I111*H111,2)</f>
        <v>0</v>
      </c>
      <c r="K111" s="211"/>
      <c r="L111" s="43"/>
      <c r="M111" s="212" t="s">
        <v>19</v>
      </c>
      <c r="N111" s="213" t="s">
        <v>43</v>
      </c>
      <c r="O111" s="83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6" t="s">
        <v>135</v>
      </c>
      <c r="AT111" s="216" t="s">
        <v>131</v>
      </c>
      <c r="AU111" s="216" t="s">
        <v>82</v>
      </c>
      <c r="AY111" s="16" t="s">
        <v>129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6" t="s">
        <v>80</v>
      </c>
      <c r="BK111" s="217">
        <f>ROUND(I111*H111,2)</f>
        <v>0</v>
      </c>
      <c r="BL111" s="16" t="s">
        <v>135</v>
      </c>
      <c r="BM111" s="216" t="s">
        <v>605</v>
      </c>
    </row>
    <row r="112" s="2" customFormat="1">
      <c r="A112" s="37"/>
      <c r="B112" s="38"/>
      <c r="C112" s="39"/>
      <c r="D112" s="218" t="s">
        <v>137</v>
      </c>
      <c r="E112" s="39"/>
      <c r="F112" s="219" t="s">
        <v>606</v>
      </c>
      <c r="G112" s="39"/>
      <c r="H112" s="39"/>
      <c r="I112" s="220"/>
      <c r="J112" s="39"/>
      <c r="K112" s="39"/>
      <c r="L112" s="43"/>
      <c r="M112" s="221"/>
      <c r="N112" s="222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137</v>
      </c>
      <c r="AU112" s="16" t="s">
        <v>82</v>
      </c>
    </row>
    <row r="113" s="2" customFormat="1" ht="44.25" customHeight="1">
      <c r="A113" s="37"/>
      <c r="B113" s="38"/>
      <c r="C113" s="204" t="s">
        <v>8</v>
      </c>
      <c r="D113" s="204" t="s">
        <v>131</v>
      </c>
      <c r="E113" s="205" t="s">
        <v>607</v>
      </c>
      <c r="F113" s="206" t="s">
        <v>608</v>
      </c>
      <c r="G113" s="207" t="s">
        <v>161</v>
      </c>
      <c r="H113" s="208">
        <v>88.799999999999997</v>
      </c>
      <c r="I113" s="209"/>
      <c r="J113" s="210">
        <f>ROUND(I113*H113,2)</f>
        <v>0</v>
      </c>
      <c r="K113" s="211"/>
      <c r="L113" s="43"/>
      <c r="M113" s="212" t="s">
        <v>19</v>
      </c>
      <c r="N113" s="213" t="s">
        <v>43</v>
      </c>
      <c r="O113" s="83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6" t="s">
        <v>135</v>
      </c>
      <c r="AT113" s="216" t="s">
        <v>131</v>
      </c>
      <c r="AU113" s="216" t="s">
        <v>82</v>
      </c>
      <c r="AY113" s="16" t="s">
        <v>129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6" t="s">
        <v>80</v>
      </c>
      <c r="BK113" s="217">
        <f>ROUND(I113*H113,2)</f>
        <v>0</v>
      </c>
      <c r="BL113" s="16" t="s">
        <v>135</v>
      </c>
      <c r="BM113" s="216" t="s">
        <v>609</v>
      </c>
    </row>
    <row r="114" s="2" customFormat="1">
      <c r="A114" s="37"/>
      <c r="B114" s="38"/>
      <c r="C114" s="39"/>
      <c r="D114" s="218" t="s">
        <v>137</v>
      </c>
      <c r="E114" s="39"/>
      <c r="F114" s="219" t="s">
        <v>610</v>
      </c>
      <c r="G114" s="39"/>
      <c r="H114" s="39"/>
      <c r="I114" s="220"/>
      <c r="J114" s="39"/>
      <c r="K114" s="39"/>
      <c r="L114" s="43"/>
      <c r="M114" s="221"/>
      <c r="N114" s="222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137</v>
      </c>
      <c r="AU114" s="16" t="s">
        <v>82</v>
      </c>
    </row>
    <row r="115" s="2" customFormat="1" ht="24.15" customHeight="1">
      <c r="A115" s="37"/>
      <c r="B115" s="38"/>
      <c r="C115" s="204" t="s">
        <v>194</v>
      </c>
      <c r="D115" s="204" t="s">
        <v>131</v>
      </c>
      <c r="E115" s="205" t="s">
        <v>190</v>
      </c>
      <c r="F115" s="206" t="s">
        <v>191</v>
      </c>
      <c r="G115" s="207" t="s">
        <v>134</v>
      </c>
      <c r="H115" s="208">
        <v>79</v>
      </c>
      <c r="I115" s="209"/>
      <c r="J115" s="210">
        <f>ROUND(I115*H115,2)</f>
        <v>0</v>
      </c>
      <c r="K115" s="211"/>
      <c r="L115" s="43"/>
      <c r="M115" s="212" t="s">
        <v>19</v>
      </c>
      <c r="N115" s="213" t="s">
        <v>43</v>
      </c>
      <c r="O115" s="83"/>
      <c r="P115" s="214">
        <f>O115*H115</f>
        <v>0</v>
      </c>
      <c r="Q115" s="214">
        <v>0.00069999999999999999</v>
      </c>
      <c r="R115" s="214">
        <f>Q115*H115</f>
        <v>0.055300000000000002</v>
      </c>
      <c r="S115" s="214">
        <v>0</v>
      </c>
      <c r="T115" s="215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6" t="s">
        <v>135</v>
      </c>
      <c r="AT115" s="216" t="s">
        <v>131</v>
      </c>
      <c r="AU115" s="216" t="s">
        <v>82</v>
      </c>
      <c r="AY115" s="16" t="s">
        <v>129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6" t="s">
        <v>80</v>
      </c>
      <c r="BK115" s="217">
        <f>ROUND(I115*H115,2)</f>
        <v>0</v>
      </c>
      <c r="BL115" s="16" t="s">
        <v>135</v>
      </c>
      <c r="BM115" s="216" t="s">
        <v>611</v>
      </c>
    </row>
    <row r="116" s="2" customFormat="1">
      <c r="A116" s="37"/>
      <c r="B116" s="38"/>
      <c r="C116" s="39"/>
      <c r="D116" s="218" t="s">
        <v>137</v>
      </c>
      <c r="E116" s="39"/>
      <c r="F116" s="219" t="s">
        <v>193</v>
      </c>
      <c r="G116" s="39"/>
      <c r="H116" s="39"/>
      <c r="I116" s="220"/>
      <c r="J116" s="39"/>
      <c r="K116" s="39"/>
      <c r="L116" s="43"/>
      <c r="M116" s="221"/>
      <c r="N116" s="222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137</v>
      </c>
      <c r="AU116" s="16" t="s">
        <v>82</v>
      </c>
    </row>
    <row r="117" s="2" customFormat="1" ht="44.25" customHeight="1">
      <c r="A117" s="37"/>
      <c r="B117" s="38"/>
      <c r="C117" s="204" t="s">
        <v>199</v>
      </c>
      <c r="D117" s="204" t="s">
        <v>131</v>
      </c>
      <c r="E117" s="205" t="s">
        <v>195</v>
      </c>
      <c r="F117" s="206" t="s">
        <v>196</v>
      </c>
      <c r="G117" s="207" t="s">
        <v>134</v>
      </c>
      <c r="H117" s="208">
        <v>79</v>
      </c>
      <c r="I117" s="209"/>
      <c r="J117" s="210">
        <f>ROUND(I117*H117,2)</f>
        <v>0</v>
      </c>
      <c r="K117" s="211"/>
      <c r="L117" s="43"/>
      <c r="M117" s="212" t="s">
        <v>19</v>
      </c>
      <c r="N117" s="213" t="s">
        <v>43</v>
      </c>
      <c r="O117" s="83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6" t="s">
        <v>135</v>
      </c>
      <c r="AT117" s="216" t="s">
        <v>131</v>
      </c>
      <c r="AU117" s="216" t="s">
        <v>82</v>
      </c>
      <c r="AY117" s="16" t="s">
        <v>129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6" t="s">
        <v>80</v>
      </c>
      <c r="BK117" s="217">
        <f>ROUND(I117*H117,2)</f>
        <v>0</v>
      </c>
      <c r="BL117" s="16" t="s">
        <v>135</v>
      </c>
      <c r="BM117" s="216" t="s">
        <v>612</v>
      </c>
    </row>
    <row r="118" s="2" customFormat="1">
      <c r="A118" s="37"/>
      <c r="B118" s="38"/>
      <c r="C118" s="39"/>
      <c r="D118" s="218" t="s">
        <v>137</v>
      </c>
      <c r="E118" s="39"/>
      <c r="F118" s="219" t="s">
        <v>198</v>
      </c>
      <c r="G118" s="39"/>
      <c r="H118" s="39"/>
      <c r="I118" s="220"/>
      <c r="J118" s="39"/>
      <c r="K118" s="39"/>
      <c r="L118" s="43"/>
      <c r="M118" s="221"/>
      <c r="N118" s="222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137</v>
      </c>
      <c r="AU118" s="16" t="s">
        <v>82</v>
      </c>
    </row>
    <row r="119" s="2" customFormat="1" ht="33" customHeight="1">
      <c r="A119" s="37"/>
      <c r="B119" s="38"/>
      <c r="C119" s="204" t="s">
        <v>204</v>
      </c>
      <c r="D119" s="204" t="s">
        <v>131</v>
      </c>
      <c r="E119" s="205" t="s">
        <v>200</v>
      </c>
      <c r="F119" s="206" t="s">
        <v>201</v>
      </c>
      <c r="G119" s="207" t="s">
        <v>134</v>
      </c>
      <c r="H119" s="208">
        <v>79</v>
      </c>
      <c r="I119" s="209"/>
      <c r="J119" s="210">
        <f>ROUND(I119*H119,2)</f>
        <v>0</v>
      </c>
      <c r="K119" s="211"/>
      <c r="L119" s="43"/>
      <c r="M119" s="212" t="s">
        <v>19</v>
      </c>
      <c r="N119" s="213" t="s">
        <v>43</v>
      </c>
      <c r="O119" s="83"/>
      <c r="P119" s="214">
        <f>O119*H119</f>
        <v>0</v>
      </c>
      <c r="Q119" s="214">
        <v>0.00079000000000000001</v>
      </c>
      <c r="R119" s="214">
        <f>Q119*H119</f>
        <v>0.06241</v>
      </c>
      <c r="S119" s="214">
        <v>0</v>
      </c>
      <c r="T119" s="215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6" t="s">
        <v>135</v>
      </c>
      <c r="AT119" s="216" t="s">
        <v>131</v>
      </c>
      <c r="AU119" s="216" t="s">
        <v>82</v>
      </c>
      <c r="AY119" s="16" t="s">
        <v>129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6" t="s">
        <v>80</v>
      </c>
      <c r="BK119" s="217">
        <f>ROUND(I119*H119,2)</f>
        <v>0</v>
      </c>
      <c r="BL119" s="16" t="s">
        <v>135</v>
      </c>
      <c r="BM119" s="216" t="s">
        <v>613</v>
      </c>
    </row>
    <row r="120" s="2" customFormat="1">
      <c r="A120" s="37"/>
      <c r="B120" s="38"/>
      <c r="C120" s="39"/>
      <c r="D120" s="218" t="s">
        <v>137</v>
      </c>
      <c r="E120" s="39"/>
      <c r="F120" s="219" t="s">
        <v>203</v>
      </c>
      <c r="G120" s="39"/>
      <c r="H120" s="39"/>
      <c r="I120" s="220"/>
      <c r="J120" s="39"/>
      <c r="K120" s="39"/>
      <c r="L120" s="43"/>
      <c r="M120" s="221"/>
      <c r="N120" s="222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137</v>
      </c>
      <c r="AU120" s="16" t="s">
        <v>82</v>
      </c>
    </row>
    <row r="121" s="2" customFormat="1" ht="37.8" customHeight="1">
      <c r="A121" s="37"/>
      <c r="B121" s="38"/>
      <c r="C121" s="204" t="s">
        <v>209</v>
      </c>
      <c r="D121" s="204" t="s">
        <v>131</v>
      </c>
      <c r="E121" s="205" t="s">
        <v>205</v>
      </c>
      <c r="F121" s="206" t="s">
        <v>206</v>
      </c>
      <c r="G121" s="207" t="s">
        <v>134</v>
      </c>
      <c r="H121" s="208">
        <v>79</v>
      </c>
      <c r="I121" s="209"/>
      <c r="J121" s="210">
        <f>ROUND(I121*H121,2)</f>
        <v>0</v>
      </c>
      <c r="K121" s="211"/>
      <c r="L121" s="43"/>
      <c r="M121" s="212" t="s">
        <v>19</v>
      </c>
      <c r="N121" s="213" t="s">
        <v>43</v>
      </c>
      <c r="O121" s="83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6" t="s">
        <v>135</v>
      </c>
      <c r="AT121" s="216" t="s">
        <v>131</v>
      </c>
      <c r="AU121" s="216" t="s">
        <v>82</v>
      </c>
      <c r="AY121" s="16" t="s">
        <v>129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6" t="s">
        <v>80</v>
      </c>
      <c r="BK121" s="217">
        <f>ROUND(I121*H121,2)</f>
        <v>0</v>
      </c>
      <c r="BL121" s="16" t="s">
        <v>135</v>
      </c>
      <c r="BM121" s="216" t="s">
        <v>614</v>
      </c>
    </row>
    <row r="122" s="2" customFormat="1">
      <c r="A122" s="37"/>
      <c r="B122" s="38"/>
      <c r="C122" s="39"/>
      <c r="D122" s="218" t="s">
        <v>137</v>
      </c>
      <c r="E122" s="39"/>
      <c r="F122" s="219" t="s">
        <v>208</v>
      </c>
      <c r="G122" s="39"/>
      <c r="H122" s="39"/>
      <c r="I122" s="220"/>
      <c r="J122" s="39"/>
      <c r="K122" s="39"/>
      <c r="L122" s="43"/>
      <c r="M122" s="221"/>
      <c r="N122" s="222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137</v>
      </c>
      <c r="AU122" s="16" t="s">
        <v>82</v>
      </c>
    </row>
    <row r="123" s="2" customFormat="1" ht="66.75" customHeight="1">
      <c r="A123" s="37"/>
      <c r="B123" s="38"/>
      <c r="C123" s="204" t="s">
        <v>214</v>
      </c>
      <c r="D123" s="204" t="s">
        <v>131</v>
      </c>
      <c r="E123" s="205" t="s">
        <v>210</v>
      </c>
      <c r="F123" s="206" t="s">
        <v>211</v>
      </c>
      <c r="G123" s="207" t="s">
        <v>161</v>
      </c>
      <c r="H123" s="208">
        <v>587.91999999999996</v>
      </c>
      <c r="I123" s="209"/>
      <c r="J123" s="210">
        <f>ROUND(I123*H123,2)</f>
        <v>0</v>
      </c>
      <c r="K123" s="211"/>
      <c r="L123" s="43"/>
      <c r="M123" s="212" t="s">
        <v>19</v>
      </c>
      <c r="N123" s="213" t="s">
        <v>43</v>
      </c>
      <c r="O123" s="83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6" t="s">
        <v>135</v>
      </c>
      <c r="AT123" s="216" t="s">
        <v>131</v>
      </c>
      <c r="AU123" s="216" t="s">
        <v>82</v>
      </c>
      <c r="AY123" s="16" t="s">
        <v>129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6" t="s">
        <v>80</v>
      </c>
      <c r="BK123" s="217">
        <f>ROUND(I123*H123,2)</f>
        <v>0</v>
      </c>
      <c r="BL123" s="16" t="s">
        <v>135</v>
      </c>
      <c r="BM123" s="216" t="s">
        <v>615</v>
      </c>
    </row>
    <row r="124" s="2" customFormat="1">
      <c r="A124" s="37"/>
      <c r="B124" s="38"/>
      <c r="C124" s="39"/>
      <c r="D124" s="218" t="s">
        <v>137</v>
      </c>
      <c r="E124" s="39"/>
      <c r="F124" s="219" t="s">
        <v>213</v>
      </c>
      <c r="G124" s="39"/>
      <c r="H124" s="39"/>
      <c r="I124" s="220"/>
      <c r="J124" s="39"/>
      <c r="K124" s="39"/>
      <c r="L124" s="43"/>
      <c r="M124" s="221"/>
      <c r="N124" s="222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137</v>
      </c>
      <c r="AU124" s="16" t="s">
        <v>82</v>
      </c>
    </row>
    <row r="125" s="2" customFormat="1" ht="62.7" customHeight="1">
      <c r="A125" s="37"/>
      <c r="B125" s="38"/>
      <c r="C125" s="204" t="s">
        <v>219</v>
      </c>
      <c r="D125" s="204" t="s">
        <v>131</v>
      </c>
      <c r="E125" s="205" t="s">
        <v>234</v>
      </c>
      <c r="F125" s="206" t="s">
        <v>235</v>
      </c>
      <c r="G125" s="207" t="s">
        <v>161</v>
      </c>
      <c r="H125" s="208">
        <v>142.74000000000001</v>
      </c>
      <c r="I125" s="209"/>
      <c r="J125" s="210">
        <f>ROUND(I125*H125,2)</f>
        <v>0</v>
      </c>
      <c r="K125" s="211"/>
      <c r="L125" s="43"/>
      <c r="M125" s="212" t="s">
        <v>19</v>
      </c>
      <c r="N125" s="213" t="s">
        <v>43</v>
      </c>
      <c r="O125" s="83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6" t="s">
        <v>135</v>
      </c>
      <c r="AT125" s="216" t="s">
        <v>131</v>
      </c>
      <c r="AU125" s="216" t="s">
        <v>82</v>
      </c>
      <c r="AY125" s="16" t="s">
        <v>129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6" t="s">
        <v>80</v>
      </c>
      <c r="BK125" s="217">
        <f>ROUND(I125*H125,2)</f>
        <v>0</v>
      </c>
      <c r="BL125" s="16" t="s">
        <v>135</v>
      </c>
      <c r="BM125" s="216" t="s">
        <v>616</v>
      </c>
    </row>
    <row r="126" s="2" customFormat="1">
      <c r="A126" s="37"/>
      <c r="B126" s="38"/>
      <c r="C126" s="39"/>
      <c r="D126" s="218" t="s">
        <v>137</v>
      </c>
      <c r="E126" s="39"/>
      <c r="F126" s="219" t="s">
        <v>237</v>
      </c>
      <c r="G126" s="39"/>
      <c r="H126" s="39"/>
      <c r="I126" s="220"/>
      <c r="J126" s="39"/>
      <c r="K126" s="39"/>
      <c r="L126" s="43"/>
      <c r="M126" s="221"/>
      <c r="N126" s="222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137</v>
      </c>
      <c r="AU126" s="16" t="s">
        <v>82</v>
      </c>
    </row>
    <row r="127" s="2" customFormat="1" ht="62.7" customHeight="1">
      <c r="A127" s="37"/>
      <c r="B127" s="38"/>
      <c r="C127" s="204" t="s">
        <v>224</v>
      </c>
      <c r="D127" s="204" t="s">
        <v>131</v>
      </c>
      <c r="E127" s="205" t="s">
        <v>239</v>
      </c>
      <c r="F127" s="206" t="s">
        <v>240</v>
      </c>
      <c r="G127" s="207" t="s">
        <v>161</v>
      </c>
      <c r="H127" s="208">
        <v>700.92999999999995</v>
      </c>
      <c r="I127" s="209"/>
      <c r="J127" s="210">
        <f>ROUND(I127*H127,2)</f>
        <v>0</v>
      </c>
      <c r="K127" s="211"/>
      <c r="L127" s="43"/>
      <c r="M127" s="212" t="s">
        <v>19</v>
      </c>
      <c r="N127" s="213" t="s">
        <v>43</v>
      </c>
      <c r="O127" s="83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6" t="s">
        <v>135</v>
      </c>
      <c r="AT127" s="216" t="s">
        <v>131</v>
      </c>
      <c r="AU127" s="216" t="s">
        <v>82</v>
      </c>
      <c r="AY127" s="16" t="s">
        <v>129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6" t="s">
        <v>80</v>
      </c>
      <c r="BK127" s="217">
        <f>ROUND(I127*H127,2)</f>
        <v>0</v>
      </c>
      <c r="BL127" s="16" t="s">
        <v>135</v>
      </c>
      <c r="BM127" s="216" t="s">
        <v>617</v>
      </c>
    </row>
    <row r="128" s="2" customFormat="1">
      <c r="A128" s="37"/>
      <c r="B128" s="38"/>
      <c r="C128" s="39"/>
      <c r="D128" s="218" t="s">
        <v>137</v>
      </c>
      <c r="E128" s="39"/>
      <c r="F128" s="219" t="s">
        <v>242</v>
      </c>
      <c r="G128" s="39"/>
      <c r="H128" s="39"/>
      <c r="I128" s="220"/>
      <c r="J128" s="39"/>
      <c r="K128" s="39"/>
      <c r="L128" s="43"/>
      <c r="M128" s="221"/>
      <c r="N128" s="222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137</v>
      </c>
      <c r="AU128" s="16" t="s">
        <v>82</v>
      </c>
    </row>
    <row r="129" s="2" customFormat="1" ht="44.25" customHeight="1">
      <c r="A129" s="37"/>
      <c r="B129" s="38"/>
      <c r="C129" s="204" t="s">
        <v>229</v>
      </c>
      <c r="D129" s="204" t="s">
        <v>131</v>
      </c>
      <c r="E129" s="205" t="s">
        <v>220</v>
      </c>
      <c r="F129" s="206" t="s">
        <v>221</v>
      </c>
      <c r="G129" s="207" t="s">
        <v>146</v>
      </c>
      <c r="H129" s="208">
        <v>9</v>
      </c>
      <c r="I129" s="209"/>
      <c r="J129" s="210">
        <f>ROUND(I129*H129,2)</f>
        <v>0</v>
      </c>
      <c r="K129" s="211"/>
      <c r="L129" s="43"/>
      <c r="M129" s="212" t="s">
        <v>19</v>
      </c>
      <c r="N129" s="213" t="s">
        <v>43</v>
      </c>
      <c r="O129" s="83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6" t="s">
        <v>135</v>
      </c>
      <c r="AT129" s="216" t="s">
        <v>131</v>
      </c>
      <c r="AU129" s="216" t="s">
        <v>82</v>
      </c>
      <c r="AY129" s="16" t="s">
        <v>129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6" t="s">
        <v>80</v>
      </c>
      <c r="BK129" s="217">
        <f>ROUND(I129*H129,2)</f>
        <v>0</v>
      </c>
      <c r="BL129" s="16" t="s">
        <v>135</v>
      </c>
      <c r="BM129" s="216" t="s">
        <v>618</v>
      </c>
    </row>
    <row r="130" s="2" customFormat="1">
      <c r="A130" s="37"/>
      <c r="B130" s="38"/>
      <c r="C130" s="39"/>
      <c r="D130" s="218" t="s">
        <v>137</v>
      </c>
      <c r="E130" s="39"/>
      <c r="F130" s="219" t="s">
        <v>223</v>
      </c>
      <c r="G130" s="39"/>
      <c r="H130" s="39"/>
      <c r="I130" s="220"/>
      <c r="J130" s="39"/>
      <c r="K130" s="39"/>
      <c r="L130" s="43"/>
      <c r="M130" s="221"/>
      <c r="N130" s="222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137</v>
      </c>
      <c r="AU130" s="16" t="s">
        <v>82</v>
      </c>
    </row>
    <row r="131" s="2" customFormat="1" ht="44.25" customHeight="1">
      <c r="A131" s="37"/>
      <c r="B131" s="38"/>
      <c r="C131" s="204" t="s">
        <v>7</v>
      </c>
      <c r="D131" s="204" t="s">
        <v>131</v>
      </c>
      <c r="E131" s="205" t="s">
        <v>619</v>
      </c>
      <c r="F131" s="206" t="s">
        <v>620</v>
      </c>
      <c r="G131" s="207" t="s">
        <v>146</v>
      </c>
      <c r="H131" s="208">
        <v>7</v>
      </c>
      <c r="I131" s="209"/>
      <c r="J131" s="210">
        <f>ROUND(I131*H131,2)</f>
        <v>0</v>
      </c>
      <c r="K131" s="211"/>
      <c r="L131" s="43"/>
      <c r="M131" s="212" t="s">
        <v>19</v>
      </c>
      <c r="N131" s="213" t="s">
        <v>43</v>
      </c>
      <c r="O131" s="83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6" t="s">
        <v>135</v>
      </c>
      <c r="AT131" s="216" t="s">
        <v>131</v>
      </c>
      <c r="AU131" s="216" t="s">
        <v>82</v>
      </c>
      <c r="AY131" s="16" t="s">
        <v>129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6" t="s">
        <v>80</v>
      </c>
      <c r="BK131" s="217">
        <f>ROUND(I131*H131,2)</f>
        <v>0</v>
      </c>
      <c r="BL131" s="16" t="s">
        <v>135</v>
      </c>
      <c r="BM131" s="216" t="s">
        <v>621</v>
      </c>
    </row>
    <row r="132" s="2" customFormat="1">
      <c r="A132" s="37"/>
      <c r="B132" s="38"/>
      <c r="C132" s="39"/>
      <c r="D132" s="218" t="s">
        <v>137</v>
      </c>
      <c r="E132" s="39"/>
      <c r="F132" s="219" t="s">
        <v>622</v>
      </c>
      <c r="G132" s="39"/>
      <c r="H132" s="39"/>
      <c r="I132" s="220"/>
      <c r="J132" s="39"/>
      <c r="K132" s="39"/>
      <c r="L132" s="43"/>
      <c r="M132" s="221"/>
      <c r="N132" s="222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137</v>
      </c>
      <c r="AU132" s="16" t="s">
        <v>82</v>
      </c>
    </row>
    <row r="133" s="2" customFormat="1" ht="44.25" customHeight="1">
      <c r="A133" s="37"/>
      <c r="B133" s="38"/>
      <c r="C133" s="204" t="s">
        <v>238</v>
      </c>
      <c r="D133" s="204" t="s">
        <v>131</v>
      </c>
      <c r="E133" s="205" t="s">
        <v>623</v>
      </c>
      <c r="F133" s="206" t="s">
        <v>624</v>
      </c>
      <c r="G133" s="207" t="s">
        <v>146</v>
      </c>
      <c r="H133" s="208">
        <v>1</v>
      </c>
      <c r="I133" s="209"/>
      <c r="J133" s="210">
        <f>ROUND(I133*H133,2)</f>
        <v>0</v>
      </c>
      <c r="K133" s="211"/>
      <c r="L133" s="43"/>
      <c r="M133" s="212" t="s">
        <v>19</v>
      </c>
      <c r="N133" s="213" t="s">
        <v>43</v>
      </c>
      <c r="O133" s="83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6" t="s">
        <v>135</v>
      </c>
      <c r="AT133" s="216" t="s">
        <v>131</v>
      </c>
      <c r="AU133" s="216" t="s">
        <v>82</v>
      </c>
      <c r="AY133" s="16" t="s">
        <v>129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6" t="s">
        <v>80</v>
      </c>
      <c r="BK133" s="217">
        <f>ROUND(I133*H133,2)</f>
        <v>0</v>
      </c>
      <c r="BL133" s="16" t="s">
        <v>135</v>
      </c>
      <c r="BM133" s="216" t="s">
        <v>625</v>
      </c>
    </row>
    <row r="134" s="2" customFormat="1">
      <c r="A134" s="37"/>
      <c r="B134" s="38"/>
      <c r="C134" s="39"/>
      <c r="D134" s="218" t="s">
        <v>137</v>
      </c>
      <c r="E134" s="39"/>
      <c r="F134" s="219" t="s">
        <v>626</v>
      </c>
      <c r="G134" s="39"/>
      <c r="H134" s="39"/>
      <c r="I134" s="220"/>
      <c r="J134" s="39"/>
      <c r="K134" s="39"/>
      <c r="L134" s="43"/>
      <c r="M134" s="221"/>
      <c r="N134" s="222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137</v>
      </c>
      <c r="AU134" s="16" t="s">
        <v>82</v>
      </c>
    </row>
    <row r="135" s="2" customFormat="1" ht="37.8" customHeight="1">
      <c r="A135" s="37"/>
      <c r="B135" s="38"/>
      <c r="C135" s="204" t="s">
        <v>243</v>
      </c>
      <c r="D135" s="204" t="s">
        <v>131</v>
      </c>
      <c r="E135" s="205" t="s">
        <v>225</v>
      </c>
      <c r="F135" s="206" t="s">
        <v>226</v>
      </c>
      <c r="G135" s="207" t="s">
        <v>146</v>
      </c>
      <c r="H135" s="208">
        <v>9</v>
      </c>
      <c r="I135" s="209"/>
      <c r="J135" s="210">
        <f>ROUND(I135*H135,2)</f>
        <v>0</v>
      </c>
      <c r="K135" s="211"/>
      <c r="L135" s="43"/>
      <c r="M135" s="212" t="s">
        <v>19</v>
      </c>
      <c r="N135" s="213" t="s">
        <v>43</v>
      </c>
      <c r="O135" s="83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6" t="s">
        <v>135</v>
      </c>
      <c r="AT135" s="216" t="s">
        <v>131</v>
      </c>
      <c r="AU135" s="216" t="s">
        <v>82</v>
      </c>
      <c r="AY135" s="16" t="s">
        <v>129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6" t="s">
        <v>80</v>
      </c>
      <c r="BK135" s="217">
        <f>ROUND(I135*H135,2)</f>
        <v>0</v>
      </c>
      <c r="BL135" s="16" t="s">
        <v>135</v>
      </c>
      <c r="BM135" s="216" t="s">
        <v>627</v>
      </c>
    </row>
    <row r="136" s="2" customFormat="1">
      <c r="A136" s="37"/>
      <c r="B136" s="38"/>
      <c r="C136" s="39"/>
      <c r="D136" s="218" t="s">
        <v>137</v>
      </c>
      <c r="E136" s="39"/>
      <c r="F136" s="219" t="s">
        <v>228</v>
      </c>
      <c r="G136" s="39"/>
      <c r="H136" s="39"/>
      <c r="I136" s="220"/>
      <c r="J136" s="39"/>
      <c r="K136" s="39"/>
      <c r="L136" s="43"/>
      <c r="M136" s="221"/>
      <c r="N136" s="222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137</v>
      </c>
      <c r="AU136" s="16" t="s">
        <v>82</v>
      </c>
    </row>
    <row r="137" s="2" customFormat="1" ht="37.8" customHeight="1">
      <c r="A137" s="37"/>
      <c r="B137" s="38"/>
      <c r="C137" s="204" t="s">
        <v>248</v>
      </c>
      <c r="D137" s="204" t="s">
        <v>131</v>
      </c>
      <c r="E137" s="205" t="s">
        <v>628</v>
      </c>
      <c r="F137" s="206" t="s">
        <v>629</v>
      </c>
      <c r="G137" s="207" t="s">
        <v>146</v>
      </c>
      <c r="H137" s="208">
        <v>7</v>
      </c>
      <c r="I137" s="209"/>
      <c r="J137" s="210">
        <f>ROUND(I137*H137,2)</f>
        <v>0</v>
      </c>
      <c r="K137" s="211"/>
      <c r="L137" s="43"/>
      <c r="M137" s="212" t="s">
        <v>19</v>
      </c>
      <c r="N137" s="213" t="s">
        <v>43</v>
      </c>
      <c r="O137" s="83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6" t="s">
        <v>135</v>
      </c>
      <c r="AT137" s="216" t="s">
        <v>131</v>
      </c>
      <c r="AU137" s="216" t="s">
        <v>82</v>
      </c>
      <c r="AY137" s="16" t="s">
        <v>129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6" t="s">
        <v>80</v>
      </c>
      <c r="BK137" s="217">
        <f>ROUND(I137*H137,2)</f>
        <v>0</v>
      </c>
      <c r="BL137" s="16" t="s">
        <v>135</v>
      </c>
      <c r="BM137" s="216" t="s">
        <v>630</v>
      </c>
    </row>
    <row r="138" s="2" customFormat="1">
      <c r="A138" s="37"/>
      <c r="B138" s="38"/>
      <c r="C138" s="39"/>
      <c r="D138" s="218" t="s">
        <v>137</v>
      </c>
      <c r="E138" s="39"/>
      <c r="F138" s="219" t="s">
        <v>631</v>
      </c>
      <c r="G138" s="39"/>
      <c r="H138" s="39"/>
      <c r="I138" s="220"/>
      <c r="J138" s="39"/>
      <c r="K138" s="39"/>
      <c r="L138" s="43"/>
      <c r="M138" s="221"/>
      <c r="N138" s="222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137</v>
      </c>
      <c r="AU138" s="16" t="s">
        <v>82</v>
      </c>
    </row>
    <row r="139" s="2" customFormat="1" ht="37.8" customHeight="1">
      <c r="A139" s="37"/>
      <c r="B139" s="38"/>
      <c r="C139" s="204" t="s">
        <v>253</v>
      </c>
      <c r="D139" s="204" t="s">
        <v>131</v>
      </c>
      <c r="E139" s="205" t="s">
        <v>632</v>
      </c>
      <c r="F139" s="206" t="s">
        <v>633</v>
      </c>
      <c r="G139" s="207" t="s">
        <v>146</v>
      </c>
      <c r="H139" s="208">
        <v>1</v>
      </c>
      <c r="I139" s="209"/>
      <c r="J139" s="210">
        <f>ROUND(I139*H139,2)</f>
        <v>0</v>
      </c>
      <c r="K139" s="211"/>
      <c r="L139" s="43"/>
      <c r="M139" s="212" t="s">
        <v>19</v>
      </c>
      <c r="N139" s="213" t="s">
        <v>43</v>
      </c>
      <c r="O139" s="83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6" t="s">
        <v>135</v>
      </c>
      <c r="AT139" s="216" t="s">
        <v>131</v>
      </c>
      <c r="AU139" s="216" t="s">
        <v>82</v>
      </c>
      <c r="AY139" s="16" t="s">
        <v>129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6" t="s">
        <v>80</v>
      </c>
      <c r="BK139" s="217">
        <f>ROUND(I139*H139,2)</f>
        <v>0</v>
      </c>
      <c r="BL139" s="16" t="s">
        <v>135</v>
      </c>
      <c r="BM139" s="216" t="s">
        <v>634</v>
      </c>
    </row>
    <row r="140" s="2" customFormat="1">
      <c r="A140" s="37"/>
      <c r="B140" s="38"/>
      <c r="C140" s="39"/>
      <c r="D140" s="218" t="s">
        <v>137</v>
      </c>
      <c r="E140" s="39"/>
      <c r="F140" s="219" t="s">
        <v>635</v>
      </c>
      <c r="G140" s="39"/>
      <c r="H140" s="39"/>
      <c r="I140" s="220"/>
      <c r="J140" s="39"/>
      <c r="K140" s="39"/>
      <c r="L140" s="43"/>
      <c r="M140" s="221"/>
      <c r="N140" s="222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137</v>
      </c>
      <c r="AU140" s="16" t="s">
        <v>82</v>
      </c>
    </row>
    <row r="141" s="2" customFormat="1" ht="62.7" customHeight="1">
      <c r="A141" s="37"/>
      <c r="B141" s="38"/>
      <c r="C141" s="204" t="s">
        <v>258</v>
      </c>
      <c r="D141" s="204" t="s">
        <v>131</v>
      </c>
      <c r="E141" s="205" t="s">
        <v>636</v>
      </c>
      <c r="F141" s="206" t="s">
        <v>637</v>
      </c>
      <c r="G141" s="207" t="s">
        <v>146</v>
      </c>
      <c r="H141" s="208">
        <v>45</v>
      </c>
      <c r="I141" s="209"/>
      <c r="J141" s="210">
        <f>ROUND(I141*H141,2)</f>
        <v>0</v>
      </c>
      <c r="K141" s="211"/>
      <c r="L141" s="43"/>
      <c r="M141" s="212" t="s">
        <v>19</v>
      </c>
      <c r="N141" s="213" t="s">
        <v>43</v>
      </c>
      <c r="O141" s="83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6" t="s">
        <v>135</v>
      </c>
      <c r="AT141" s="216" t="s">
        <v>131</v>
      </c>
      <c r="AU141" s="216" t="s">
        <v>82</v>
      </c>
      <c r="AY141" s="16" t="s">
        <v>129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6" t="s">
        <v>80</v>
      </c>
      <c r="BK141" s="217">
        <f>ROUND(I141*H141,2)</f>
        <v>0</v>
      </c>
      <c r="BL141" s="16" t="s">
        <v>135</v>
      </c>
      <c r="BM141" s="216" t="s">
        <v>638</v>
      </c>
    </row>
    <row r="142" s="2" customFormat="1">
      <c r="A142" s="37"/>
      <c r="B142" s="38"/>
      <c r="C142" s="39"/>
      <c r="D142" s="218" t="s">
        <v>137</v>
      </c>
      <c r="E142" s="39"/>
      <c r="F142" s="219" t="s">
        <v>639</v>
      </c>
      <c r="G142" s="39"/>
      <c r="H142" s="39"/>
      <c r="I142" s="220"/>
      <c r="J142" s="39"/>
      <c r="K142" s="39"/>
      <c r="L142" s="43"/>
      <c r="M142" s="221"/>
      <c r="N142" s="222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137</v>
      </c>
      <c r="AU142" s="16" t="s">
        <v>82</v>
      </c>
    </row>
    <row r="143" s="2" customFormat="1" ht="62.7" customHeight="1">
      <c r="A143" s="37"/>
      <c r="B143" s="38"/>
      <c r="C143" s="204" t="s">
        <v>263</v>
      </c>
      <c r="D143" s="204" t="s">
        <v>131</v>
      </c>
      <c r="E143" s="205" t="s">
        <v>640</v>
      </c>
      <c r="F143" s="206" t="s">
        <v>641</v>
      </c>
      <c r="G143" s="207" t="s">
        <v>146</v>
      </c>
      <c r="H143" s="208">
        <v>35</v>
      </c>
      <c r="I143" s="209"/>
      <c r="J143" s="210">
        <f>ROUND(I143*H143,2)</f>
        <v>0</v>
      </c>
      <c r="K143" s="211"/>
      <c r="L143" s="43"/>
      <c r="M143" s="212" t="s">
        <v>19</v>
      </c>
      <c r="N143" s="213" t="s">
        <v>43</v>
      </c>
      <c r="O143" s="83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6" t="s">
        <v>135</v>
      </c>
      <c r="AT143" s="216" t="s">
        <v>131</v>
      </c>
      <c r="AU143" s="216" t="s">
        <v>82</v>
      </c>
      <c r="AY143" s="16" t="s">
        <v>129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6" t="s">
        <v>80</v>
      </c>
      <c r="BK143" s="217">
        <f>ROUND(I143*H143,2)</f>
        <v>0</v>
      </c>
      <c r="BL143" s="16" t="s">
        <v>135</v>
      </c>
      <c r="BM143" s="216" t="s">
        <v>642</v>
      </c>
    </row>
    <row r="144" s="2" customFormat="1">
      <c r="A144" s="37"/>
      <c r="B144" s="38"/>
      <c r="C144" s="39"/>
      <c r="D144" s="218" t="s">
        <v>137</v>
      </c>
      <c r="E144" s="39"/>
      <c r="F144" s="219" t="s">
        <v>643</v>
      </c>
      <c r="G144" s="39"/>
      <c r="H144" s="39"/>
      <c r="I144" s="220"/>
      <c r="J144" s="39"/>
      <c r="K144" s="39"/>
      <c r="L144" s="43"/>
      <c r="M144" s="221"/>
      <c r="N144" s="222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137</v>
      </c>
      <c r="AU144" s="16" t="s">
        <v>82</v>
      </c>
    </row>
    <row r="145" s="2" customFormat="1" ht="62.7" customHeight="1">
      <c r="A145" s="37"/>
      <c r="B145" s="38"/>
      <c r="C145" s="204" t="s">
        <v>268</v>
      </c>
      <c r="D145" s="204" t="s">
        <v>131</v>
      </c>
      <c r="E145" s="205" t="s">
        <v>644</v>
      </c>
      <c r="F145" s="206" t="s">
        <v>645</v>
      </c>
      <c r="G145" s="207" t="s">
        <v>146</v>
      </c>
      <c r="H145" s="208">
        <v>5</v>
      </c>
      <c r="I145" s="209"/>
      <c r="J145" s="210">
        <f>ROUND(I145*H145,2)</f>
        <v>0</v>
      </c>
      <c r="K145" s="211"/>
      <c r="L145" s="43"/>
      <c r="M145" s="212" t="s">
        <v>19</v>
      </c>
      <c r="N145" s="213" t="s">
        <v>43</v>
      </c>
      <c r="O145" s="83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6" t="s">
        <v>135</v>
      </c>
      <c r="AT145" s="216" t="s">
        <v>131</v>
      </c>
      <c r="AU145" s="216" t="s">
        <v>82</v>
      </c>
      <c r="AY145" s="16" t="s">
        <v>129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6" t="s">
        <v>80</v>
      </c>
      <c r="BK145" s="217">
        <f>ROUND(I145*H145,2)</f>
        <v>0</v>
      </c>
      <c r="BL145" s="16" t="s">
        <v>135</v>
      </c>
      <c r="BM145" s="216" t="s">
        <v>646</v>
      </c>
    </row>
    <row r="146" s="2" customFormat="1">
      <c r="A146" s="37"/>
      <c r="B146" s="38"/>
      <c r="C146" s="39"/>
      <c r="D146" s="218" t="s">
        <v>137</v>
      </c>
      <c r="E146" s="39"/>
      <c r="F146" s="219" t="s">
        <v>647</v>
      </c>
      <c r="G146" s="39"/>
      <c r="H146" s="39"/>
      <c r="I146" s="220"/>
      <c r="J146" s="39"/>
      <c r="K146" s="39"/>
      <c r="L146" s="43"/>
      <c r="M146" s="221"/>
      <c r="N146" s="222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137</v>
      </c>
      <c r="AU146" s="16" t="s">
        <v>82</v>
      </c>
    </row>
    <row r="147" s="2" customFormat="1" ht="55.5" customHeight="1">
      <c r="A147" s="37"/>
      <c r="B147" s="38"/>
      <c r="C147" s="204" t="s">
        <v>273</v>
      </c>
      <c r="D147" s="204" t="s">
        <v>131</v>
      </c>
      <c r="E147" s="205" t="s">
        <v>648</v>
      </c>
      <c r="F147" s="206" t="s">
        <v>649</v>
      </c>
      <c r="G147" s="207" t="s">
        <v>146</v>
      </c>
      <c r="H147" s="208">
        <v>45</v>
      </c>
      <c r="I147" s="209"/>
      <c r="J147" s="210">
        <f>ROUND(I147*H147,2)</f>
        <v>0</v>
      </c>
      <c r="K147" s="211"/>
      <c r="L147" s="43"/>
      <c r="M147" s="212" t="s">
        <v>19</v>
      </c>
      <c r="N147" s="213" t="s">
        <v>43</v>
      </c>
      <c r="O147" s="83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6" t="s">
        <v>135</v>
      </c>
      <c r="AT147" s="216" t="s">
        <v>131</v>
      </c>
      <c r="AU147" s="216" t="s">
        <v>82</v>
      </c>
      <c r="AY147" s="16" t="s">
        <v>129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6" t="s">
        <v>80</v>
      </c>
      <c r="BK147" s="217">
        <f>ROUND(I147*H147,2)</f>
        <v>0</v>
      </c>
      <c r="BL147" s="16" t="s">
        <v>135</v>
      </c>
      <c r="BM147" s="216" t="s">
        <v>650</v>
      </c>
    </row>
    <row r="148" s="2" customFormat="1">
      <c r="A148" s="37"/>
      <c r="B148" s="38"/>
      <c r="C148" s="39"/>
      <c r="D148" s="218" t="s">
        <v>137</v>
      </c>
      <c r="E148" s="39"/>
      <c r="F148" s="219" t="s">
        <v>651</v>
      </c>
      <c r="G148" s="39"/>
      <c r="H148" s="39"/>
      <c r="I148" s="220"/>
      <c r="J148" s="39"/>
      <c r="K148" s="39"/>
      <c r="L148" s="43"/>
      <c r="M148" s="221"/>
      <c r="N148" s="222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137</v>
      </c>
      <c r="AU148" s="16" t="s">
        <v>82</v>
      </c>
    </row>
    <row r="149" s="2" customFormat="1" ht="55.5" customHeight="1">
      <c r="A149" s="37"/>
      <c r="B149" s="38"/>
      <c r="C149" s="204" t="s">
        <v>278</v>
      </c>
      <c r="D149" s="204" t="s">
        <v>131</v>
      </c>
      <c r="E149" s="205" t="s">
        <v>652</v>
      </c>
      <c r="F149" s="206" t="s">
        <v>653</v>
      </c>
      <c r="G149" s="207" t="s">
        <v>146</v>
      </c>
      <c r="H149" s="208">
        <v>35</v>
      </c>
      <c r="I149" s="209"/>
      <c r="J149" s="210">
        <f>ROUND(I149*H149,2)</f>
        <v>0</v>
      </c>
      <c r="K149" s="211"/>
      <c r="L149" s="43"/>
      <c r="M149" s="212" t="s">
        <v>19</v>
      </c>
      <c r="N149" s="213" t="s">
        <v>43</v>
      </c>
      <c r="O149" s="83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6" t="s">
        <v>135</v>
      </c>
      <c r="AT149" s="216" t="s">
        <v>131</v>
      </c>
      <c r="AU149" s="216" t="s">
        <v>82</v>
      </c>
      <c r="AY149" s="16" t="s">
        <v>129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6" t="s">
        <v>80</v>
      </c>
      <c r="BK149" s="217">
        <f>ROUND(I149*H149,2)</f>
        <v>0</v>
      </c>
      <c r="BL149" s="16" t="s">
        <v>135</v>
      </c>
      <c r="BM149" s="216" t="s">
        <v>654</v>
      </c>
    </row>
    <row r="150" s="2" customFormat="1">
      <c r="A150" s="37"/>
      <c r="B150" s="38"/>
      <c r="C150" s="39"/>
      <c r="D150" s="218" t="s">
        <v>137</v>
      </c>
      <c r="E150" s="39"/>
      <c r="F150" s="219" t="s">
        <v>655</v>
      </c>
      <c r="G150" s="39"/>
      <c r="H150" s="39"/>
      <c r="I150" s="220"/>
      <c r="J150" s="39"/>
      <c r="K150" s="39"/>
      <c r="L150" s="43"/>
      <c r="M150" s="221"/>
      <c r="N150" s="222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137</v>
      </c>
      <c r="AU150" s="16" t="s">
        <v>82</v>
      </c>
    </row>
    <row r="151" s="2" customFormat="1" ht="55.5" customHeight="1">
      <c r="A151" s="37"/>
      <c r="B151" s="38"/>
      <c r="C151" s="204" t="s">
        <v>283</v>
      </c>
      <c r="D151" s="204" t="s">
        <v>131</v>
      </c>
      <c r="E151" s="205" t="s">
        <v>656</v>
      </c>
      <c r="F151" s="206" t="s">
        <v>657</v>
      </c>
      <c r="G151" s="207" t="s">
        <v>146</v>
      </c>
      <c r="H151" s="208">
        <v>5</v>
      </c>
      <c r="I151" s="209"/>
      <c r="J151" s="210">
        <f>ROUND(I151*H151,2)</f>
        <v>0</v>
      </c>
      <c r="K151" s="211"/>
      <c r="L151" s="43"/>
      <c r="M151" s="212" t="s">
        <v>19</v>
      </c>
      <c r="N151" s="213" t="s">
        <v>43</v>
      </c>
      <c r="O151" s="83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6" t="s">
        <v>135</v>
      </c>
      <c r="AT151" s="216" t="s">
        <v>131</v>
      </c>
      <c r="AU151" s="216" t="s">
        <v>82</v>
      </c>
      <c r="AY151" s="16" t="s">
        <v>129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6" t="s">
        <v>80</v>
      </c>
      <c r="BK151" s="217">
        <f>ROUND(I151*H151,2)</f>
        <v>0</v>
      </c>
      <c r="BL151" s="16" t="s">
        <v>135</v>
      </c>
      <c r="BM151" s="216" t="s">
        <v>658</v>
      </c>
    </row>
    <row r="152" s="2" customFormat="1">
      <c r="A152" s="37"/>
      <c r="B152" s="38"/>
      <c r="C152" s="39"/>
      <c r="D152" s="218" t="s">
        <v>137</v>
      </c>
      <c r="E152" s="39"/>
      <c r="F152" s="219" t="s">
        <v>659</v>
      </c>
      <c r="G152" s="39"/>
      <c r="H152" s="39"/>
      <c r="I152" s="220"/>
      <c r="J152" s="39"/>
      <c r="K152" s="39"/>
      <c r="L152" s="43"/>
      <c r="M152" s="221"/>
      <c r="N152" s="222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137</v>
      </c>
      <c r="AU152" s="16" t="s">
        <v>82</v>
      </c>
    </row>
    <row r="153" s="2" customFormat="1" ht="49.05" customHeight="1">
      <c r="A153" s="37"/>
      <c r="B153" s="38"/>
      <c r="C153" s="204" t="s">
        <v>288</v>
      </c>
      <c r="D153" s="204" t="s">
        <v>131</v>
      </c>
      <c r="E153" s="205" t="s">
        <v>215</v>
      </c>
      <c r="F153" s="206" t="s">
        <v>660</v>
      </c>
      <c r="G153" s="207" t="s">
        <v>146</v>
      </c>
      <c r="H153" s="208">
        <v>9</v>
      </c>
      <c r="I153" s="209"/>
      <c r="J153" s="210">
        <f>ROUND(I153*H153,2)</f>
        <v>0</v>
      </c>
      <c r="K153" s="211"/>
      <c r="L153" s="43"/>
      <c r="M153" s="212" t="s">
        <v>19</v>
      </c>
      <c r="N153" s="213" t="s">
        <v>43</v>
      </c>
      <c r="O153" s="83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6" t="s">
        <v>135</v>
      </c>
      <c r="AT153" s="216" t="s">
        <v>131</v>
      </c>
      <c r="AU153" s="216" t="s">
        <v>82</v>
      </c>
      <c r="AY153" s="16" t="s">
        <v>129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6" t="s">
        <v>80</v>
      </c>
      <c r="BK153" s="217">
        <f>ROUND(I153*H153,2)</f>
        <v>0</v>
      </c>
      <c r="BL153" s="16" t="s">
        <v>135</v>
      </c>
      <c r="BM153" s="216" t="s">
        <v>661</v>
      </c>
    </row>
    <row r="154" s="2" customFormat="1">
      <c r="A154" s="37"/>
      <c r="B154" s="38"/>
      <c r="C154" s="39"/>
      <c r="D154" s="218" t="s">
        <v>137</v>
      </c>
      <c r="E154" s="39"/>
      <c r="F154" s="219" t="s">
        <v>218</v>
      </c>
      <c r="G154" s="39"/>
      <c r="H154" s="39"/>
      <c r="I154" s="220"/>
      <c r="J154" s="39"/>
      <c r="K154" s="39"/>
      <c r="L154" s="43"/>
      <c r="M154" s="221"/>
      <c r="N154" s="222"/>
      <c r="O154" s="83"/>
      <c r="P154" s="83"/>
      <c r="Q154" s="83"/>
      <c r="R154" s="83"/>
      <c r="S154" s="83"/>
      <c r="T154" s="84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137</v>
      </c>
      <c r="AU154" s="16" t="s">
        <v>82</v>
      </c>
    </row>
    <row r="155" s="2" customFormat="1" ht="49.05" customHeight="1">
      <c r="A155" s="37"/>
      <c r="B155" s="38"/>
      <c r="C155" s="204" t="s">
        <v>293</v>
      </c>
      <c r="D155" s="204" t="s">
        <v>131</v>
      </c>
      <c r="E155" s="205" t="s">
        <v>662</v>
      </c>
      <c r="F155" s="206" t="s">
        <v>663</v>
      </c>
      <c r="G155" s="207" t="s">
        <v>146</v>
      </c>
      <c r="H155" s="208">
        <v>7</v>
      </c>
      <c r="I155" s="209"/>
      <c r="J155" s="210">
        <f>ROUND(I155*H155,2)</f>
        <v>0</v>
      </c>
      <c r="K155" s="211"/>
      <c r="L155" s="43"/>
      <c r="M155" s="212" t="s">
        <v>19</v>
      </c>
      <c r="N155" s="213" t="s">
        <v>43</v>
      </c>
      <c r="O155" s="83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6" t="s">
        <v>135</v>
      </c>
      <c r="AT155" s="216" t="s">
        <v>131</v>
      </c>
      <c r="AU155" s="216" t="s">
        <v>82</v>
      </c>
      <c r="AY155" s="16" t="s">
        <v>129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6" t="s">
        <v>80</v>
      </c>
      <c r="BK155" s="217">
        <f>ROUND(I155*H155,2)</f>
        <v>0</v>
      </c>
      <c r="BL155" s="16" t="s">
        <v>135</v>
      </c>
      <c r="BM155" s="216" t="s">
        <v>664</v>
      </c>
    </row>
    <row r="156" s="2" customFormat="1">
      <c r="A156" s="37"/>
      <c r="B156" s="38"/>
      <c r="C156" s="39"/>
      <c r="D156" s="218" t="s">
        <v>137</v>
      </c>
      <c r="E156" s="39"/>
      <c r="F156" s="219" t="s">
        <v>665</v>
      </c>
      <c r="G156" s="39"/>
      <c r="H156" s="39"/>
      <c r="I156" s="220"/>
      <c r="J156" s="39"/>
      <c r="K156" s="39"/>
      <c r="L156" s="43"/>
      <c r="M156" s="221"/>
      <c r="N156" s="222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137</v>
      </c>
      <c r="AU156" s="16" t="s">
        <v>82</v>
      </c>
    </row>
    <row r="157" s="2" customFormat="1" ht="49.05" customHeight="1">
      <c r="A157" s="37"/>
      <c r="B157" s="38"/>
      <c r="C157" s="204" t="s">
        <v>298</v>
      </c>
      <c r="D157" s="204" t="s">
        <v>131</v>
      </c>
      <c r="E157" s="205" t="s">
        <v>666</v>
      </c>
      <c r="F157" s="206" t="s">
        <v>667</v>
      </c>
      <c r="G157" s="207" t="s">
        <v>146</v>
      </c>
      <c r="H157" s="208">
        <v>1</v>
      </c>
      <c r="I157" s="209"/>
      <c r="J157" s="210">
        <f>ROUND(I157*H157,2)</f>
        <v>0</v>
      </c>
      <c r="K157" s="211"/>
      <c r="L157" s="43"/>
      <c r="M157" s="212" t="s">
        <v>19</v>
      </c>
      <c r="N157" s="213" t="s">
        <v>43</v>
      </c>
      <c r="O157" s="83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6" t="s">
        <v>135</v>
      </c>
      <c r="AT157" s="216" t="s">
        <v>131</v>
      </c>
      <c r="AU157" s="216" t="s">
        <v>82</v>
      </c>
      <c r="AY157" s="16" t="s">
        <v>129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6" t="s">
        <v>80</v>
      </c>
      <c r="BK157" s="217">
        <f>ROUND(I157*H157,2)</f>
        <v>0</v>
      </c>
      <c r="BL157" s="16" t="s">
        <v>135</v>
      </c>
      <c r="BM157" s="216" t="s">
        <v>668</v>
      </c>
    </row>
    <row r="158" s="2" customFormat="1">
      <c r="A158" s="37"/>
      <c r="B158" s="38"/>
      <c r="C158" s="39"/>
      <c r="D158" s="218" t="s">
        <v>137</v>
      </c>
      <c r="E158" s="39"/>
      <c r="F158" s="219" t="s">
        <v>669</v>
      </c>
      <c r="G158" s="39"/>
      <c r="H158" s="39"/>
      <c r="I158" s="220"/>
      <c r="J158" s="39"/>
      <c r="K158" s="39"/>
      <c r="L158" s="43"/>
      <c r="M158" s="221"/>
      <c r="N158" s="222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137</v>
      </c>
      <c r="AU158" s="16" t="s">
        <v>82</v>
      </c>
    </row>
    <row r="159" s="2" customFormat="1" ht="33" customHeight="1">
      <c r="A159" s="37"/>
      <c r="B159" s="38"/>
      <c r="C159" s="204" t="s">
        <v>303</v>
      </c>
      <c r="D159" s="204" t="s">
        <v>131</v>
      </c>
      <c r="E159" s="205" t="s">
        <v>230</v>
      </c>
      <c r="F159" s="206" t="s">
        <v>231</v>
      </c>
      <c r="G159" s="207" t="s">
        <v>134</v>
      </c>
      <c r="H159" s="208">
        <v>1229</v>
      </c>
      <c r="I159" s="209"/>
      <c r="J159" s="210">
        <f>ROUND(I159*H159,2)</f>
        <v>0</v>
      </c>
      <c r="K159" s="211"/>
      <c r="L159" s="43"/>
      <c r="M159" s="212" t="s">
        <v>19</v>
      </c>
      <c r="N159" s="213" t="s">
        <v>43</v>
      </c>
      <c r="O159" s="83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6" t="s">
        <v>135</v>
      </c>
      <c r="AT159" s="216" t="s">
        <v>131</v>
      </c>
      <c r="AU159" s="216" t="s">
        <v>82</v>
      </c>
      <c r="AY159" s="16" t="s">
        <v>129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6" t="s">
        <v>80</v>
      </c>
      <c r="BK159" s="217">
        <f>ROUND(I159*H159,2)</f>
        <v>0</v>
      </c>
      <c r="BL159" s="16" t="s">
        <v>135</v>
      </c>
      <c r="BM159" s="216" t="s">
        <v>670</v>
      </c>
    </row>
    <row r="160" s="2" customFormat="1">
      <c r="A160" s="37"/>
      <c r="B160" s="38"/>
      <c r="C160" s="39"/>
      <c r="D160" s="218" t="s">
        <v>137</v>
      </c>
      <c r="E160" s="39"/>
      <c r="F160" s="219" t="s">
        <v>233</v>
      </c>
      <c r="G160" s="39"/>
      <c r="H160" s="39"/>
      <c r="I160" s="220"/>
      <c r="J160" s="39"/>
      <c r="K160" s="39"/>
      <c r="L160" s="43"/>
      <c r="M160" s="221"/>
      <c r="N160" s="222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137</v>
      </c>
      <c r="AU160" s="16" t="s">
        <v>82</v>
      </c>
    </row>
    <row r="161" s="2" customFormat="1" ht="44.25" customHeight="1">
      <c r="A161" s="37"/>
      <c r="B161" s="38"/>
      <c r="C161" s="204" t="s">
        <v>308</v>
      </c>
      <c r="D161" s="204" t="s">
        <v>131</v>
      </c>
      <c r="E161" s="205" t="s">
        <v>244</v>
      </c>
      <c r="F161" s="206" t="s">
        <v>245</v>
      </c>
      <c r="G161" s="207" t="s">
        <v>161</v>
      </c>
      <c r="H161" s="208">
        <v>716.47000000000003</v>
      </c>
      <c r="I161" s="209"/>
      <c r="J161" s="210">
        <f>ROUND(I161*H161,2)</f>
        <v>0</v>
      </c>
      <c r="K161" s="211"/>
      <c r="L161" s="43"/>
      <c r="M161" s="212" t="s">
        <v>19</v>
      </c>
      <c r="N161" s="213" t="s">
        <v>43</v>
      </c>
      <c r="O161" s="83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6" t="s">
        <v>135</v>
      </c>
      <c r="AT161" s="216" t="s">
        <v>131</v>
      </c>
      <c r="AU161" s="216" t="s">
        <v>82</v>
      </c>
      <c r="AY161" s="16" t="s">
        <v>129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6" t="s">
        <v>80</v>
      </c>
      <c r="BK161" s="217">
        <f>ROUND(I161*H161,2)</f>
        <v>0</v>
      </c>
      <c r="BL161" s="16" t="s">
        <v>135</v>
      </c>
      <c r="BM161" s="216" t="s">
        <v>671</v>
      </c>
    </row>
    <row r="162" s="2" customFormat="1">
      <c r="A162" s="37"/>
      <c r="B162" s="38"/>
      <c r="C162" s="39"/>
      <c r="D162" s="218" t="s">
        <v>137</v>
      </c>
      <c r="E162" s="39"/>
      <c r="F162" s="219" t="s">
        <v>247</v>
      </c>
      <c r="G162" s="39"/>
      <c r="H162" s="39"/>
      <c r="I162" s="220"/>
      <c r="J162" s="39"/>
      <c r="K162" s="39"/>
      <c r="L162" s="43"/>
      <c r="M162" s="221"/>
      <c r="N162" s="222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137</v>
      </c>
      <c r="AU162" s="16" t="s">
        <v>82</v>
      </c>
    </row>
    <row r="163" s="2" customFormat="1" ht="44.25" customHeight="1">
      <c r="A163" s="37"/>
      <c r="B163" s="38"/>
      <c r="C163" s="204" t="s">
        <v>313</v>
      </c>
      <c r="D163" s="204" t="s">
        <v>131</v>
      </c>
      <c r="E163" s="205" t="s">
        <v>249</v>
      </c>
      <c r="F163" s="206" t="s">
        <v>250</v>
      </c>
      <c r="G163" s="207" t="s">
        <v>161</v>
      </c>
      <c r="H163" s="208">
        <v>240.55000000000001</v>
      </c>
      <c r="I163" s="209"/>
      <c r="J163" s="210">
        <f>ROUND(I163*H163,2)</f>
        <v>0</v>
      </c>
      <c r="K163" s="211"/>
      <c r="L163" s="43"/>
      <c r="M163" s="212" t="s">
        <v>19</v>
      </c>
      <c r="N163" s="213" t="s">
        <v>43</v>
      </c>
      <c r="O163" s="83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6" t="s">
        <v>135</v>
      </c>
      <c r="AT163" s="216" t="s">
        <v>131</v>
      </c>
      <c r="AU163" s="216" t="s">
        <v>82</v>
      </c>
      <c r="AY163" s="16" t="s">
        <v>129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6" t="s">
        <v>80</v>
      </c>
      <c r="BK163" s="217">
        <f>ROUND(I163*H163,2)</f>
        <v>0</v>
      </c>
      <c r="BL163" s="16" t="s">
        <v>135</v>
      </c>
      <c r="BM163" s="216" t="s">
        <v>672</v>
      </c>
    </row>
    <row r="164" s="2" customFormat="1">
      <c r="A164" s="37"/>
      <c r="B164" s="38"/>
      <c r="C164" s="39"/>
      <c r="D164" s="218" t="s">
        <v>137</v>
      </c>
      <c r="E164" s="39"/>
      <c r="F164" s="219" t="s">
        <v>252</v>
      </c>
      <c r="G164" s="39"/>
      <c r="H164" s="39"/>
      <c r="I164" s="220"/>
      <c r="J164" s="39"/>
      <c r="K164" s="39"/>
      <c r="L164" s="43"/>
      <c r="M164" s="221"/>
      <c r="N164" s="222"/>
      <c r="O164" s="83"/>
      <c r="P164" s="83"/>
      <c r="Q164" s="83"/>
      <c r="R164" s="83"/>
      <c r="S164" s="83"/>
      <c r="T164" s="84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137</v>
      </c>
      <c r="AU164" s="16" t="s">
        <v>82</v>
      </c>
    </row>
    <row r="165" s="2" customFormat="1" ht="33" customHeight="1">
      <c r="A165" s="37"/>
      <c r="B165" s="38"/>
      <c r="C165" s="204" t="s">
        <v>318</v>
      </c>
      <c r="D165" s="204" t="s">
        <v>131</v>
      </c>
      <c r="E165" s="205" t="s">
        <v>254</v>
      </c>
      <c r="F165" s="206" t="s">
        <v>255</v>
      </c>
      <c r="G165" s="207" t="s">
        <v>134</v>
      </c>
      <c r="H165" s="208">
        <v>42</v>
      </c>
      <c r="I165" s="209"/>
      <c r="J165" s="210">
        <f>ROUND(I165*H165,2)</f>
        <v>0</v>
      </c>
      <c r="K165" s="211"/>
      <c r="L165" s="43"/>
      <c r="M165" s="212" t="s">
        <v>19</v>
      </c>
      <c r="N165" s="213" t="s">
        <v>43</v>
      </c>
      <c r="O165" s="83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16" t="s">
        <v>135</v>
      </c>
      <c r="AT165" s="216" t="s">
        <v>131</v>
      </c>
      <c r="AU165" s="216" t="s">
        <v>82</v>
      </c>
      <c r="AY165" s="16" t="s">
        <v>129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6" t="s">
        <v>80</v>
      </c>
      <c r="BK165" s="217">
        <f>ROUND(I165*H165,2)</f>
        <v>0</v>
      </c>
      <c r="BL165" s="16" t="s">
        <v>135</v>
      </c>
      <c r="BM165" s="216" t="s">
        <v>673</v>
      </c>
    </row>
    <row r="166" s="2" customFormat="1">
      <c r="A166" s="37"/>
      <c r="B166" s="38"/>
      <c r="C166" s="39"/>
      <c r="D166" s="218" t="s">
        <v>137</v>
      </c>
      <c r="E166" s="39"/>
      <c r="F166" s="219" t="s">
        <v>257</v>
      </c>
      <c r="G166" s="39"/>
      <c r="H166" s="39"/>
      <c r="I166" s="220"/>
      <c r="J166" s="39"/>
      <c r="K166" s="39"/>
      <c r="L166" s="43"/>
      <c r="M166" s="221"/>
      <c r="N166" s="222"/>
      <c r="O166" s="83"/>
      <c r="P166" s="83"/>
      <c r="Q166" s="83"/>
      <c r="R166" s="83"/>
      <c r="S166" s="83"/>
      <c r="T166" s="84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137</v>
      </c>
      <c r="AU166" s="16" t="s">
        <v>82</v>
      </c>
    </row>
    <row r="167" s="2" customFormat="1" ht="37.8" customHeight="1">
      <c r="A167" s="37"/>
      <c r="B167" s="38"/>
      <c r="C167" s="204" t="s">
        <v>324</v>
      </c>
      <c r="D167" s="204" t="s">
        <v>131</v>
      </c>
      <c r="E167" s="205" t="s">
        <v>259</v>
      </c>
      <c r="F167" s="206" t="s">
        <v>260</v>
      </c>
      <c r="G167" s="207" t="s">
        <v>161</v>
      </c>
      <c r="H167" s="208">
        <v>15.539999999999999</v>
      </c>
      <c r="I167" s="209"/>
      <c r="J167" s="210">
        <f>ROUND(I167*H167,2)</f>
        <v>0</v>
      </c>
      <c r="K167" s="211"/>
      <c r="L167" s="43"/>
      <c r="M167" s="212" t="s">
        <v>19</v>
      </c>
      <c r="N167" s="213" t="s">
        <v>43</v>
      </c>
      <c r="O167" s="83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16" t="s">
        <v>135</v>
      </c>
      <c r="AT167" s="216" t="s">
        <v>131</v>
      </c>
      <c r="AU167" s="216" t="s">
        <v>82</v>
      </c>
      <c r="AY167" s="16" t="s">
        <v>129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6" t="s">
        <v>80</v>
      </c>
      <c r="BK167" s="217">
        <f>ROUND(I167*H167,2)</f>
        <v>0</v>
      </c>
      <c r="BL167" s="16" t="s">
        <v>135</v>
      </c>
      <c r="BM167" s="216" t="s">
        <v>674</v>
      </c>
    </row>
    <row r="168" s="2" customFormat="1">
      <c r="A168" s="37"/>
      <c r="B168" s="38"/>
      <c r="C168" s="39"/>
      <c r="D168" s="218" t="s">
        <v>137</v>
      </c>
      <c r="E168" s="39"/>
      <c r="F168" s="219" t="s">
        <v>262</v>
      </c>
      <c r="G168" s="39"/>
      <c r="H168" s="39"/>
      <c r="I168" s="220"/>
      <c r="J168" s="39"/>
      <c r="K168" s="39"/>
      <c r="L168" s="43"/>
      <c r="M168" s="221"/>
      <c r="N168" s="222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137</v>
      </c>
      <c r="AU168" s="16" t="s">
        <v>82</v>
      </c>
    </row>
    <row r="169" s="2" customFormat="1" ht="44.25" customHeight="1">
      <c r="A169" s="37"/>
      <c r="B169" s="38"/>
      <c r="C169" s="204" t="s">
        <v>329</v>
      </c>
      <c r="D169" s="204" t="s">
        <v>131</v>
      </c>
      <c r="E169" s="205" t="s">
        <v>264</v>
      </c>
      <c r="F169" s="206" t="s">
        <v>265</v>
      </c>
      <c r="G169" s="207" t="s">
        <v>161</v>
      </c>
      <c r="H169" s="208">
        <v>64.200000000000003</v>
      </c>
      <c r="I169" s="209"/>
      <c r="J169" s="210">
        <f>ROUND(I169*H169,2)</f>
        <v>0</v>
      </c>
      <c r="K169" s="211"/>
      <c r="L169" s="43"/>
      <c r="M169" s="212" t="s">
        <v>19</v>
      </c>
      <c r="N169" s="213" t="s">
        <v>43</v>
      </c>
      <c r="O169" s="83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16" t="s">
        <v>135</v>
      </c>
      <c r="AT169" s="216" t="s">
        <v>131</v>
      </c>
      <c r="AU169" s="216" t="s">
        <v>82</v>
      </c>
      <c r="AY169" s="16" t="s">
        <v>129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6" t="s">
        <v>80</v>
      </c>
      <c r="BK169" s="217">
        <f>ROUND(I169*H169,2)</f>
        <v>0</v>
      </c>
      <c r="BL169" s="16" t="s">
        <v>135</v>
      </c>
      <c r="BM169" s="216" t="s">
        <v>675</v>
      </c>
    </row>
    <row r="170" s="2" customFormat="1">
      <c r="A170" s="37"/>
      <c r="B170" s="38"/>
      <c r="C170" s="39"/>
      <c r="D170" s="218" t="s">
        <v>137</v>
      </c>
      <c r="E170" s="39"/>
      <c r="F170" s="219" t="s">
        <v>267</v>
      </c>
      <c r="G170" s="39"/>
      <c r="H170" s="39"/>
      <c r="I170" s="220"/>
      <c r="J170" s="39"/>
      <c r="K170" s="39"/>
      <c r="L170" s="43"/>
      <c r="M170" s="221"/>
      <c r="N170" s="222"/>
      <c r="O170" s="83"/>
      <c r="P170" s="83"/>
      <c r="Q170" s="83"/>
      <c r="R170" s="83"/>
      <c r="S170" s="83"/>
      <c r="T170" s="84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137</v>
      </c>
      <c r="AU170" s="16" t="s">
        <v>82</v>
      </c>
    </row>
    <row r="171" s="2" customFormat="1" ht="49.05" customHeight="1">
      <c r="A171" s="37"/>
      <c r="B171" s="38"/>
      <c r="C171" s="204" t="s">
        <v>331</v>
      </c>
      <c r="D171" s="204" t="s">
        <v>131</v>
      </c>
      <c r="E171" s="205" t="s">
        <v>269</v>
      </c>
      <c r="F171" s="206" t="s">
        <v>270</v>
      </c>
      <c r="G171" s="207" t="s">
        <v>146</v>
      </c>
      <c r="H171" s="208">
        <v>17</v>
      </c>
      <c r="I171" s="209"/>
      <c r="J171" s="210">
        <f>ROUND(I171*H171,2)</f>
        <v>0</v>
      </c>
      <c r="K171" s="211"/>
      <c r="L171" s="43"/>
      <c r="M171" s="212" t="s">
        <v>19</v>
      </c>
      <c r="N171" s="213" t="s">
        <v>43</v>
      </c>
      <c r="O171" s="83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16" t="s">
        <v>135</v>
      </c>
      <c r="AT171" s="216" t="s">
        <v>131</v>
      </c>
      <c r="AU171" s="216" t="s">
        <v>82</v>
      </c>
      <c r="AY171" s="16" t="s">
        <v>129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6" t="s">
        <v>80</v>
      </c>
      <c r="BK171" s="217">
        <f>ROUND(I171*H171,2)</f>
        <v>0</v>
      </c>
      <c r="BL171" s="16" t="s">
        <v>135</v>
      </c>
      <c r="BM171" s="216" t="s">
        <v>676</v>
      </c>
    </row>
    <row r="172" s="2" customFormat="1">
      <c r="A172" s="37"/>
      <c r="B172" s="38"/>
      <c r="C172" s="39"/>
      <c r="D172" s="218" t="s">
        <v>137</v>
      </c>
      <c r="E172" s="39"/>
      <c r="F172" s="219" t="s">
        <v>272</v>
      </c>
      <c r="G172" s="39"/>
      <c r="H172" s="39"/>
      <c r="I172" s="220"/>
      <c r="J172" s="39"/>
      <c r="K172" s="39"/>
      <c r="L172" s="43"/>
      <c r="M172" s="221"/>
      <c r="N172" s="222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137</v>
      </c>
      <c r="AU172" s="16" t="s">
        <v>82</v>
      </c>
    </row>
    <row r="173" s="2" customFormat="1" ht="16.5" customHeight="1">
      <c r="A173" s="37"/>
      <c r="B173" s="38"/>
      <c r="C173" s="223" t="s">
        <v>336</v>
      </c>
      <c r="D173" s="223" t="s">
        <v>319</v>
      </c>
      <c r="E173" s="224" t="s">
        <v>386</v>
      </c>
      <c r="F173" s="225" t="s">
        <v>387</v>
      </c>
      <c r="G173" s="226" t="s">
        <v>388</v>
      </c>
      <c r="H173" s="227">
        <v>225</v>
      </c>
      <c r="I173" s="228"/>
      <c r="J173" s="229">
        <f>ROUND(I173*H173,2)</f>
        <v>0</v>
      </c>
      <c r="K173" s="230"/>
      <c r="L173" s="231"/>
      <c r="M173" s="232" t="s">
        <v>19</v>
      </c>
      <c r="N173" s="233" t="s">
        <v>43</v>
      </c>
      <c r="O173" s="83"/>
      <c r="P173" s="214">
        <f>O173*H173</f>
        <v>0</v>
      </c>
      <c r="Q173" s="214">
        <v>1</v>
      </c>
      <c r="R173" s="214">
        <f>Q173*H173</f>
        <v>225</v>
      </c>
      <c r="S173" s="214">
        <v>0</v>
      </c>
      <c r="T173" s="21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16" t="s">
        <v>170</v>
      </c>
      <c r="AT173" s="216" t="s">
        <v>319</v>
      </c>
      <c r="AU173" s="216" t="s">
        <v>82</v>
      </c>
      <c r="AY173" s="16" t="s">
        <v>129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6" t="s">
        <v>80</v>
      </c>
      <c r="BK173" s="217">
        <f>ROUND(I173*H173,2)</f>
        <v>0</v>
      </c>
      <c r="BL173" s="16" t="s">
        <v>135</v>
      </c>
      <c r="BM173" s="216" t="s">
        <v>677</v>
      </c>
    </row>
    <row r="174" s="2" customFormat="1" ht="44.25" customHeight="1">
      <c r="A174" s="37"/>
      <c r="B174" s="38"/>
      <c r="C174" s="204" t="s">
        <v>341</v>
      </c>
      <c r="D174" s="204" t="s">
        <v>131</v>
      </c>
      <c r="E174" s="205" t="s">
        <v>678</v>
      </c>
      <c r="F174" s="206" t="s">
        <v>679</v>
      </c>
      <c r="G174" s="207" t="s">
        <v>134</v>
      </c>
      <c r="H174" s="208">
        <v>195</v>
      </c>
      <c r="I174" s="209"/>
      <c r="J174" s="210">
        <f>ROUND(I174*H174,2)</f>
        <v>0</v>
      </c>
      <c r="K174" s="211"/>
      <c r="L174" s="43"/>
      <c r="M174" s="212" t="s">
        <v>19</v>
      </c>
      <c r="N174" s="213" t="s">
        <v>43</v>
      </c>
      <c r="O174" s="83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16" t="s">
        <v>135</v>
      </c>
      <c r="AT174" s="216" t="s">
        <v>131</v>
      </c>
      <c r="AU174" s="216" t="s">
        <v>82</v>
      </c>
      <c r="AY174" s="16" t="s">
        <v>129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6" t="s">
        <v>80</v>
      </c>
      <c r="BK174" s="217">
        <f>ROUND(I174*H174,2)</f>
        <v>0</v>
      </c>
      <c r="BL174" s="16" t="s">
        <v>135</v>
      </c>
      <c r="BM174" s="216" t="s">
        <v>680</v>
      </c>
    </row>
    <row r="175" s="2" customFormat="1">
      <c r="A175" s="37"/>
      <c r="B175" s="38"/>
      <c r="C175" s="39"/>
      <c r="D175" s="218" t="s">
        <v>137</v>
      </c>
      <c r="E175" s="39"/>
      <c r="F175" s="219" t="s">
        <v>681</v>
      </c>
      <c r="G175" s="39"/>
      <c r="H175" s="39"/>
      <c r="I175" s="220"/>
      <c r="J175" s="39"/>
      <c r="K175" s="39"/>
      <c r="L175" s="43"/>
      <c r="M175" s="221"/>
      <c r="N175" s="222"/>
      <c r="O175" s="83"/>
      <c r="P175" s="83"/>
      <c r="Q175" s="83"/>
      <c r="R175" s="83"/>
      <c r="S175" s="83"/>
      <c r="T175" s="84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137</v>
      </c>
      <c r="AU175" s="16" t="s">
        <v>82</v>
      </c>
    </row>
    <row r="176" s="2" customFormat="1" ht="33" customHeight="1">
      <c r="A176" s="37"/>
      <c r="B176" s="38"/>
      <c r="C176" s="204" t="s">
        <v>346</v>
      </c>
      <c r="D176" s="204" t="s">
        <v>131</v>
      </c>
      <c r="E176" s="205" t="s">
        <v>274</v>
      </c>
      <c r="F176" s="206" t="s">
        <v>275</v>
      </c>
      <c r="G176" s="207" t="s">
        <v>134</v>
      </c>
      <c r="H176" s="208">
        <v>1541</v>
      </c>
      <c r="I176" s="209"/>
      <c r="J176" s="210">
        <f>ROUND(I176*H176,2)</f>
        <v>0</v>
      </c>
      <c r="K176" s="211"/>
      <c r="L176" s="43"/>
      <c r="M176" s="212" t="s">
        <v>19</v>
      </c>
      <c r="N176" s="213" t="s">
        <v>43</v>
      </c>
      <c r="O176" s="83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16" t="s">
        <v>135</v>
      </c>
      <c r="AT176" s="216" t="s">
        <v>131</v>
      </c>
      <c r="AU176" s="216" t="s">
        <v>82</v>
      </c>
      <c r="AY176" s="16" t="s">
        <v>129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6" t="s">
        <v>80</v>
      </c>
      <c r="BK176" s="217">
        <f>ROUND(I176*H176,2)</f>
        <v>0</v>
      </c>
      <c r="BL176" s="16" t="s">
        <v>135</v>
      </c>
      <c r="BM176" s="216" t="s">
        <v>682</v>
      </c>
    </row>
    <row r="177" s="2" customFormat="1">
      <c r="A177" s="37"/>
      <c r="B177" s="38"/>
      <c r="C177" s="39"/>
      <c r="D177" s="218" t="s">
        <v>137</v>
      </c>
      <c r="E177" s="39"/>
      <c r="F177" s="219" t="s">
        <v>277</v>
      </c>
      <c r="G177" s="39"/>
      <c r="H177" s="39"/>
      <c r="I177" s="220"/>
      <c r="J177" s="39"/>
      <c r="K177" s="39"/>
      <c r="L177" s="43"/>
      <c r="M177" s="221"/>
      <c r="N177" s="222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137</v>
      </c>
      <c r="AU177" s="16" t="s">
        <v>82</v>
      </c>
    </row>
    <row r="178" s="2" customFormat="1" ht="49.05" customHeight="1">
      <c r="A178" s="37"/>
      <c r="B178" s="38"/>
      <c r="C178" s="204" t="s">
        <v>352</v>
      </c>
      <c r="D178" s="204" t="s">
        <v>131</v>
      </c>
      <c r="E178" s="205" t="s">
        <v>284</v>
      </c>
      <c r="F178" s="206" t="s">
        <v>285</v>
      </c>
      <c r="G178" s="207" t="s">
        <v>134</v>
      </c>
      <c r="H178" s="208">
        <v>481</v>
      </c>
      <c r="I178" s="209"/>
      <c r="J178" s="210">
        <f>ROUND(I178*H178,2)</f>
        <v>0</v>
      </c>
      <c r="K178" s="211"/>
      <c r="L178" s="43"/>
      <c r="M178" s="212" t="s">
        <v>19</v>
      </c>
      <c r="N178" s="213" t="s">
        <v>43</v>
      </c>
      <c r="O178" s="83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16" t="s">
        <v>135</v>
      </c>
      <c r="AT178" s="216" t="s">
        <v>131</v>
      </c>
      <c r="AU178" s="216" t="s">
        <v>82</v>
      </c>
      <c r="AY178" s="16" t="s">
        <v>129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6" t="s">
        <v>80</v>
      </c>
      <c r="BK178" s="217">
        <f>ROUND(I178*H178,2)</f>
        <v>0</v>
      </c>
      <c r="BL178" s="16" t="s">
        <v>135</v>
      </c>
      <c r="BM178" s="216" t="s">
        <v>683</v>
      </c>
    </row>
    <row r="179" s="2" customFormat="1">
      <c r="A179" s="37"/>
      <c r="B179" s="38"/>
      <c r="C179" s="39"/>
      <c r="D179" s="218" t="s">
        <v>137</v>
      </c>
      <c r="E179" s="39"/>
      <c r="F179" s="219" t="s">
        <v>287</v>
      </c>
      <c r="G179" s="39"/>
      <c r="H179" s="39"/>
      <c r="I179" s="220"/>
      <c r="J179" s="39"/>
      <c r="K179" s="39"/>
      <c r="L179" s="43"/>
      <c r="M179" s="221"/>
      <c r="N179" s="222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137</v>
      </c>
      <c r="AU179" s="16" t="s">
        <v>82</v>
      </c>
    </row>
    <row r="180" s="2" customFormat="1" ht="37.8" customHeight="1">
      <c r="A180" s="37"/>
      <c r="B180" s="38"/>
      <c r="C180" s="204" t="s">
        <v>357</v>
      </c>
      <c r="D180" s="204" t="s">
        <v>131</v>
      </c>
      <c r="E180" s="205" t="s">
        <v>289</v>
      </c>
      <c r="F180" s="206" t="s">
        <v>290</v>
      </c>
      <c r="G180" s="207" t="s">
        <v>134</v>
      </c>
      <c r="H180" s="208">
        <v>42</v>
      </c>
      <c r="I180" s="209"/>
      <c r="J180" s="210">
        <f>ROUND(I180*H180,2)</f>
        <v>0</v>
      </c>
      <c r="K180" s="211"/>
      <c r="L180" s="43"/>
      <c r="M180" s="212" t="s">
        <v>19</v>
      </c>
      <c r="N180" s="213" t="s">
        <v>43</v>
      </c>
      <c r="O180" s="83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16" t="s">
        <v>135</v>
      </c>
      <c r="AT180" s="216" t="s">
        <v>131</v>
      </c>
      <c r="AU180" s="216" t="s">
        <v>82</v>
      </c>
      <c r="AY180" s="16" t="s">
        <v>129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6" t="s">
        <v>80</v>
      </c>
      <c r="BK180" s="217">
        <f>ROUND(I180*H180,2)</f>
        <v>0</v>
      </c>
      <c r="BL180" s="16" t="s">
        <v>135</v>
      </c>
      <c r="BM180" s="216" t="s">
        <v>684</v>
      </c>
    </row>
    <row r="181" s="2" customFormat="1">
      <c r="A181" s="37"/>
      <c r="B181" s="38"/>
      <c r="C181" s="39"/>
      <c r="D181" s="218" t="s">
        <v>137</v>
      </c>
      <c r="E181" s="39"/>
      <c r="F181" s="219" t="s">
        <v>292</v>
      </c>
      <c r="G181" s="39"/>
      <c r="H181" s="39"/>
      <c r="I181" s="220"/>
      <c r="J181" s="39"/>
      <c r="K181" s="39"/>
      <c r="L181" s="43"/>
      <c r="M181" s="221"/>
      <c r="N181" s="222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137</v>
      </c>
      <c r="AU181" s="16" t="s">
        <v>82</v>
      </c>
    </row>
    <row r="182" s="2" customFormat="1" ht="37.8" customHeight="1">
      <c r="A182" s="37"/>
      <c r="B182" s="38"/>
      <c r="C182" s="204" t="s">
        <v>362</v>
      </c>
      <c r="D182" s="204" t="s">
        <v>131</v>
      </c>
      <c r="E182" s="205" t="s">
        <v>294</v>
      </c>
      <c r="F182" s="206" t="s">
        <v>295</v>
      </c>
      <c r="G182" s="207" t="s">
        <v>134</v>
      </c>
      <c r="H182" s="208">
        <v>523</v>
      </c>
      <c r="I182" s="209"/>
      <c r="J182" s="210">
        <f>ROUND(I182*H182,2)</f>
        <v>0</v>
      </c>
      <c r="K182" s="211"/>
      <c r="L182" s="43"/>
      <c r="M182" s="212" t="s">
        <v>19</v>
      </c>
      <c r="N182" s="213" t="s">
        <v>43</v>
      </c>
      <c r="O182" s="83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16" t="s">
        <v>135</v>
      </c>
      <c r="AT182" s="216" t="s">
        <v>131</v>
      </c>
      <c r="AU182" s="216" t="s">
        <v>82</v>
      </c>
      <c r="AY182" s="16" t="s">
        <v>129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6" t="s">
        <v>80</v>
      </c>
      <c r="BK182" s="217">
        <f>ROUND(I182*H182,2)</f>
        <v>0</v>
      </c>
      <c r="BL182" s="16" t="s">
        <v>135</v>
      </c>
      <c r="BM182" s="216" t="s">
        <v>685</v>
      </c>
    </row>
    <row r="183" s="2" customFormat="1">
      <c r="A183" s="37"/>
      <c r="B183" s="38"/>
      <c r="C183" s="39"/>
      <c r="D183" s="218" t="s">
        <v>137</v>
      </c>
      <c r="E183" s="39"/>
      <c r="F183" s="219" t="s">
        <v>297</v>
      </c>
      <c r="G183" s="39"/>
      <c r="H183" s="39"/>
      <c r="I183" s="220"/>
      <c r="J183" s="39"/>
      <c r="K183" s="39"/>
      <c r="L183" s="43"/>
      <c r="M183" s="221"/>
      <c r="N183" s="222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137</v>
      </c>
      <c r="AU183" s="16" t="s">
        <v>82</v>
      </c>
    </row>
    <row r="184" s="2" customFormat="1" ht="37.8" customHeight="1">
      <c r="A184" s="37"/>
      <c r="B184" s="38"/>
      <c r="C184" s="204" t="s">
        <v>367</v>
      </c>
      <c r="D184" s="204" t="s">
        <v>131</v>
      </c>
      <c r="E184" s="205" t="s">
        <v>686</v>
      </c>
      <c r="F184" s="206" t="s">
        <v>687</v>
      </c>
      <c r="G184" s="207" t="s">
        <v>134</v>
      </c>
      <c r="H184" s="208">
        <v>195</v>
      </c>
      <c r="I184" s="209"/>
      <c r="J184" s="210">
        <f>ROUND(I184*H184,2)</f>
        <v>0</v>
      </c>
      <c r="K184" s="211"/>
      <c r="L184" s="43"/>
      <c r="M184" s="212" t="s">
        <v>19</v>
      </c>
      <c r="N184" s="213" t="s">
        <v>43</v>
      </c>
      <c r="O184" s="83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16" t="s">
        <v>135</v>
      </c>
      <c r="AT184" s="216" t="s">
        <v>131</v>
      </c>
      <c r="AU184" s="216" t="s">
        <v>82</v>
      </c>
      <c r="AY184" s="16" t="s">
        <v>129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6" t="s">
        <v>80</v>
      </c>
      <c r="BK184" s="217">
        <f>ROUND(I184*H184,2)</f>
        <v>0</v>
      </c>
      <c r="BL184" s="16" t="s">
        <v>135</v>
      </c>
      <c r="BM184" s="216" t="s">
        <v>688</v>
      </c>
    </row>
    <row r="185" s="2" customFormat="1">
      <c r="A185" s="37"/>
      <c r="B185" s="38"/>
      <c r="C185" s="39"/>
      <c r="D185" s="218" t="s">
        <v>137</v>
      </c>
      <c r="E185" s="39"/>
      <c r="F185" s="219" t="s">
        <v>689</v>
      </c>
      <c r="G185" s="39"/>
      <c r="H185" s="39"/>
      <c r="I185" s="220"/>
      <c r="J185" s="39"/>
      <c r="K185" s="39"/>
      <c r="L185" s="43"/>
      <c r="M185" s="221"/>
      <c r="N185" s="222"/>
      <c r="O185" s="83"/>
      <c r="P185" s="83"/>
      <c r="Q185" s="83"/>
      <c r="R185" s="83"/>
      <c r="S185" s="83"/>
      <c r="T185" s="84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137</v>
      </c>
      <c r="AU185" s="16" t="s">
        <v>82</v>
      </c>
    </row>
    <row r="186" s="2" customFormat="1" ht="16.5" customHeight="1">
      <c r="A186" s="37"/>
      <c r="B186" s="38"/>
      <c r="C186" s="223" t="s">
        <v>372</v>
      </c>
      <c r="D186" s="223" t="s">
        <v>319</v>
      </c>
      <c r="E186" s="224" t="s">
        <v>690</v>
      </c>
      <c r="F186" s="225" t="s">
        <v>691</v>
      </c>
      <c r="G186" s="226" t="s">
        <v>322</v>
      </c>
      <c r="H186" s="227">
        <v>3.8999999999999999</v>
      </c>
      <c r="I186" s="228"/>
      <c r="J186" s="229">
        <f>ROUND(I186*H186,2)</f>
        <v>0</v>
      </c>
      <c r="K186" s="230"/>
      <c r="L186" s="231"/>
      <c r="M186" s="232" t="s">
        <v>19</v>
      </c>
      <c r="N186" s="233" t="s">
        <v>43</v>
      </c>
      <c r="O186" s="83"/>
      <c r="P186" s="214">
        <f>O186*H186</f>
        <v>0</v>
      </c>
      <c r="Q186" s="214">
        <v>0.001</v>
      </c>
      <c r="R186" s="214">
        <f>Q186*H186</f>
        <v>0.0038999999999999998</v>
      </c>
      <c r="S186" s="214">
        <v>0</v>
      </c>
      <c r="T186" s="215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16" t="s">
        <v>170</v>
      </c>
      <c r="AT186" s="216" t="s">
        <v>319</v>
      </c>
      <c r="AU186" s="216" t="s">
        <v>82</v>
      </c>
      <c r="AY186" s="16" t="s">
        <v>129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6" t="s">
        <v>80</v>
      </c>
      <c r="BK186" s="217">
        <f>ROUND(I186*H186,2)</f>
        <v>0</v>
      </c>
      <c r="BL186" s="16" t="s">
        <v>135</v>
      </c>
      <c r="BM186" s="216" t="s">
        <v>692</v>
      </c>
    </row>
    <row r="187" s="2" customFormat="1" ht="37.8" customHeight="1">
      <c r="A187" s="37"/>
      <c r="B187" s="38"/>
      <c r="C187" s="204" t="s">
        <v>377</v>
      </c>
      <c r="D187" s="204" t="s">
        <v>131</v>
      </c>
      <c r="E187" s="205" t="s">
        <v>693</v>
      </c>
      <c r="F187" s="206" t="s">
        <v>694</v>
      </c>
      <c r="G187" s="207" t="s">
        <v>134</v>
      </c>
      <c r="H187" s="208">
        <v>523</v>
      </c>
      <c r="I187" s="209"/>
      <c r="J187" s="210">
        <f>ROUND(I187*H187,2)</f>
        <v>0</v>
      </c>
      <c r="K187" s="211"/>
      <c r="L187" s="43"/>
      <c r="M187" s="212" t="s">
        <v>19</v>
      </c>
      <c r="N187" s="213" t="s">
        <v>43</v>
      </c>
      <c r="O187" s="83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16" t="s">
        <v>135</v>
      </c>
      <c r="AT187" s="216" t="s">
        <v>131</v>
      </c>
      <c r="AU187" s="216" t="s">
        <v>82</v>
      </c>
      <c r="AY187" s="16" t="s">
        <v>129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6" t="s">
        <v>80</v>
      </c>
      <c r="BK187" s="217">
        <f>ROUND(I187*H187,2)</f>
        <v>0</v>
      </c>
      <c r="BL187" s="16" t="s">
        <v>135</v>
      </c>
      <c r="BM187" s="216" t="s">
        <v>695</v>
      </c>
    </row>
    <row r="188" s="2" customFormat="1">
      <c r="A188" s="37"/>
      <c r="B188" s="38"/>
      <c r="C188" s="39"/>
      <c r="D188" s="218" t="s">
        <v>137</v>
      </c>
      <c r="E188" s="39"/>
      <c r="F188" s="219" t="s">
        <v>696</v>
      </c>
      <c r="G188" s="39"/>
      <c r="H188" s="39"/>
      <c r="I188" s="220"/>
      <c r="J188" s="39"/>
      <c r="K188" s="39"/>
      <c r="L188" s="43"/>
      <c r="M188" s="221"/>
      <c r="N188" s="222"/>
      <c r="O188" s="83"/>
      <c r="P188" s="83"/>
      <c r="Q188" s="83"/>
      <c r="R188" s="83"/>
      <c r="S188" s="83"/>
      <c r="T188" s="84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137</v>
      </c>
      <c r="AU188" s="16" t="s">
        <v>82</v>
      </c>
    </row>
    <row r="189" s="2" customFormat="1" ht="16.5" customHeight="1">
      <c r="A189" s="37"/>
      <c r="B189" s="38"/>
      <c r="C189" s="223" t="s">
        <v>381</v>
      </c>
      <c r="D189" s="223" t="s">
        <v>319</v>
      </c>
      <c r="E189" s="224" t="s">
        <v>697</v>
      </c>
      <c r="F189" s="225" t="s">
        <v>698</v>
      </c>
      <c r="G189" s="226" t="s">
        <v>322</v>
      </c>
      <c r="H189" s="227">
        <v>10.460000000000001</v>
      </c>
      <c r="I189" s="228"/>
      <c r="J189" s="229">
        <f>ROUND(I189*H189,2)</f>
        <v>0</v>
      </c>
      <c r="K189" s="230"/>
      <c r="L189" s="231"/>
      <c r="M189" s="232" t="s">
        <v>19</v>
      </c>
      <c r="N189" s="233" t="s">
        <v>43</v>
      </c>
      <c r="O189" s="83"/>
      <c r="P189" s="214">
        <f>O189*H189</f>
        <v>0</v>
      </c>
      <c r="Q189" s="214">
        <v>0.001</v>
      </c>
      <c r="R189" s="214">
        <f>Q189*H189</f>
        <v>0.010460000000000001</v>
      </c>
      <c r="S189" s="214">
        <v>0</v>
      </c>
      <c r="T189" s="215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16" t="s">
        <v>170</v>
      </c>
      <c r="AT189" s="216" t="s">
        <v>319</v>
      </c>
      <c r="AU189" s="216" t="s">
        <v>82</v>
      </c>
      <c r="AY189" s="16" t="s">
        <v>129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6" t="s">
        <v>80</v>
      </c>
      <c r="BK189" s="217">
        <f>ROUND(I189*H189,2)</f>
        <v>0</v>
      </c>
      <c r="BL189" s="16" t="s">
        <v>135</v>
      </c>
      <c r="BM189" s="216" t="s">
        <v>699</v>
      </c>
    </row>
    <row r="190" s="2" customFormat="1" ht="16.5" customHeight="1">
      <c r="A190" s="37"/>
      <c r="B190" s="38"/>
      <c r="C190" s="204" t="s">
        <v>385</v>
      </c>
      <c r="D190" s="204" t="s">
        <v>131</v>
      </c>
      <c r="E190" s="205" t="s">
        <v>332</v>
      </c>
      <c r="F190" s="206" t="s">
        <v>700</v>
      </c>
      <c r="G190" s="207" t="s">
        <v>161</v>
      </c>
      <c r="H190" s="208">
        <v>14.359999999999999</v>
      </c>
      <c r="I190" s="209"/>
      <c r="J190" s="210">
        <f>ROUND(I190*H190,2)</f>
        <v>0</v>
      </c>
      <c r="K190" s="211"/>
      <c r="L190" s="43"/>
      <c r="M190" s="212" t="s">
        <v>19</v>
      </c>
      <c r="N190" s="213" t="s">
        <v>43</v>
      </c>
      <c r="O190" s="83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16" t="s">
        <v>135</v>
      </c>
      <c r="AT190" s="216" t="s">
        <v>131</v>
      </c>
      <c r="AU190" s="216" t="s">
        <v>82</v>
      </c>
      <c r="AY190" s="16" t="s">
        <v>129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6" t="s">
        <v>80</v>
      </c>
      <c r="BK190" s="217">
        <f>ROUND(I190*H190,2)</f>
        <v>0</v>
      </c>
      <c r="BL190" s="16" t="s">
        <v>135</v>
      </c>
      <c r="BM190" s="216" t="s">
        <v>701</v>
      </c>
    </row>
    <row r="191" s="2" customFormat="1">
      <c r="A191" s="37"/>
      <c r="B191" s="38"/>
      <c r="C191" s="39"/>
      <c r="D191" s="218" t="s">
        <v>137</v>
      </c>
      <c r="E191" s="39"/>
      <c r="F191" s="219" t="s">
        <v>335</v>
      </c>
      <c r="G191" s="39"/>
      <c r="H191" s="39"/>
      <c r="I191" s="220"/>
      <c r="J191" s="39"/>
      <c r="K191" s="39"/>
      <c r="L191" s="43"/>
      <c r="M191" s="221"/>
      <c r="N191" s="222"/>
      <c r="O191" s="83"/>
      <c r="P191" s="83"/>
      <c r="Q191" s="83"/>
      <c r="R191" s="83"/>
      <c r="S191" s="83"/>
      <c r="T191" s="84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137</v>
      </c>
      <c r="AU191" s="16" t="s">
        <v>82</v>
      </c>
    </row>
    <row r="192" s="2" customFormat="1" ht="21.75" customHeight="1">
      <c r="A192" s="37"/>
      <c r="B192" s="38"/>
      <c r="C192" s="204" t="s">
        <v>391</v>
      </c>
      <c r="D192" s="204" t="s">
        <v>131</v>
      </c>
      <c r="E192" s="205" t="s">
        <v>337</v>
      </c>
      <c r="F192" s="206" t="s">
        <v>338</v>
      </c>
      <c r="G192" s="207" t="s">
        <v>161</v>
      </c>
      <c r="H192" s="208">
        <v>14.359999999999999</v>
      </c>
      <c r="I192" s="209"/>
      <c r="J192" s="210">
        <f>ROUND(I192*H192,2)</f>
        <v>0</v>
      </c>
      <c r="K192" s="211"/>
      <c r="L192" s="43"/>
      <c r="M192" s="212" t="s">
        <v>19</v>
      </c>
      <c r="N192" s="213" t="s">
        <v>43</v>
      </c>
      <c r="O192" s="83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16" t="s">
        <v>135</v>
      </c>
      <c r="AT192" s="216" t="s">
        <v>131</v>
      </c>
      <c r="AU192" s="216" t="s">
        <v>82</v>
      </c>
      <c r="AY192" s="16" t="s">
        <v>129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6" t="s">
        <v>80</v>
      </c>
      <c r="BK192" s="217">
        <f>ROUND(I192*H192,2)</f>
        <v>0</v>
      </c>
      <c r="BL192" s="16" t="s">
        <v>135</v>
      </c>
      <c r="BM192" s="216" t="s">
        <v>702</v>
      </c>
    </row>
    <row r="193" s="2" customFormat="1">
      <c r="A193" s="37"/>
      <c r="B193" s="38"/>
      <c r="C193" s="39"/>
      <c r="D193" s="218" t="s">
        <v>137</v>
      </c>
      <c r="E193" s="39"/>
      <c r="F193" s="219" t="s">
        <v>340</v>
      </c>
      <c r="G193" s="39"/>
      <c r="H193" s="39"/>
      <c r="I193" s="220"/>
      <c r="J193" s="39"/>
      <c r="K193" s="39"/>
      <c r="L193" s="43"/>
      <c r="M193" s="221"/>
      <c r="N193" s="222"/>
      <c r="O193" s="83"/>
      <c r="P193" s="83"/>
      <c r="Q193" s="83"/>
      <c r="R193" s="83"/>
      <c r="S193" s="83"/>
      <c r="T193" s="84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137</v>
      </c>
      <c r="AU193" s="16" t="s">
        <v>82</v>
      </c>
    </row>
    <row r="194" s="2" customFormat="1" ht="62.7" customHeight="1">
      <c r="A194" s="37"/>
      <c r="B194" s="38"/>
      <c r="C194" s="204" t="s">
        <v>397</v>
      </c>
      <c r="D194" s="204" t="s">
        <v>131</v>
      </c>
      <c r="E194" s="205" t="s">
        <v>703</v>
      </c>
      <c r="F194" s="206" t="s">
        <v>704</v>
      </c>
      <c r="G194" s="207" t="s">
        <v>134</v>
      </c>
      <c r="H194" s="208">
        <v>492</v>
      </c>
      <c r="I194" s="209"/>
      <c r="J194" s="210">
        <f>ROUND(I194*H194,2)</f>
        <v>0</v>
      </c>
      <c r="K194" s="211"/>
      <c r="L194" s="43"/>
      <c r="M194" s="212" t="s">
        <v>19</v>
      </c>
      <c r="N194" s="213" t="s">
        <v>43</v>
      </c>
      <c r="O194" s="83"/>
      <c r="P194" s="214">
        <f>O194*H194</f>
        <v>0</v>
      </c>
      <c r="Q194" s="214">
        <v>0</v>
      </c>
      <c r="R194" s="214">
        <f>Q194*H194</f>
        <v>0</v>
      </c>
      <c r="S194" s="214">
        <v>0.5</v>
      </c>
      <c r="T194" s="215">
        <f>S194*H194</f>
        <v>246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16" t="s">
        <v>135</v>
      </c>
      <c r="AT194" s="216" t="s">
        <v>131</v>
      </c>
      <c r="AU194" s="216" t="s">
        <v>82</v>
      </c>
      <c r="AY194" s="16" t="s">
        <v>129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6" t="s">
        <v>80</v>
      </c>
      <c r="BK194" s="217">
        <f>ROUND(I194*H194,2)</f>
        <v>0</v>
      </c>
      <c r="BL194" s="16" t="s">
        <v>135</v>
      </c>
      <c r="BM194" s="216" t="s">
        <v>705</v>
      </c>
    </row>
    <row r="195" s="2" customFormat="1">
      <c r="A195" s="37"/>
      <c r="B195" s="38"/>
      <c r="C195" s="39"/>
      <c r="D195" s="218" t="s">
        <v>137</v>
      </c>
      <c r="E195" s="39"/>
      <c r="F195" s="219" t="s">
        <v>706</v>
      </c>
      <c r="G195" s="39"/>
      <c r="H195" s="39"/>
      <c r="I195" s="220"/>
      <c r="J195" s="39"/>
      <c r="K195" s="39"/>
      <c r="L195" s="43"/>
      <c r="M195" s="221"/>
      <c r="N195" s="222"/>
      <c r="O195" s="83"/>
      <c r="P195" s="83"/>
      <c r="Q195" s="83"/>
      <c r="R195" s="83"/>
      <c r="S195" s="83"/>
      <c r="T195" s="84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137</v>
      </c>
      <c r="AU195" s="16" t="s">
        <v>82</v>
      </c>
    </row>
    <row r="196" s="2" customFormat="1" ht="62.7" customHeight="1">
      <c r="A196" s="37"/>
      <c r="B196" s="38"/>
      <c r="C196" s="204" t="s">
        <v>402</v>
      </c>
      <c r="D196" s="204" t="s">
        <v>131</v>
      </c>
      <c r="E196" s="205" t="s">
        <v>707</v>
      </c>
      <c r="F196" s="206" t="s">
        <v>708</v>
      </c>
      <c r="G196" s="207" t="s">
        <v>134</v>
      </c>
      <c r="H196" s="208">
        <v>26</v>
      </c>
      <c r="I196" s="209"/>
      <c r="J196" s="210">
        <f>ROUND(I196*H196,2)</f>
        <v>0</v>
      </c>
      <c r="K196" s="211"/>
      <c r="L196" s="43"/>
      <c r="M196" s="212" t="s">
        <v>19</v>
      </c>
      <c r="N196" s="213" t="s">
        <v>43</v>
      </c>
      <c r="O196" s="83"/>
      <c r="P196" s="214">
        <f>O196*H196</f>
        <v>0</v>
      </c>
      <c r="Q196" s="214">
        <v>0</v>
      </c>
      <c r="R196" s="214">
        <f>Q196*H196</f>
        <v>0</v>
      </c>
      <c r="S196" s="214">
        <v>0.29999999999999999</v>
      </c>
      <c r="T196" s="215">
        <f>S196*H196</f>
        <v>7.7999999999999998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16" t="s">
        <v>135</v>
      </c>
      <c r="AT196" s="216" t="s">
        <v>131</v>
      </c>
      <c r="AU196" s="216" t="s">
        <v>82</v>
      </c>
      <c r="AY196" s="16" t="s">
        <v>129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6" t="s">
        <v>80</v>
      </c>
      <c r="BK196" s="217">
        <f>ROUND(I196*H196,2)</f>
        <v>0</v>
      </c>
      <c r="BL196" s="16" t="s">
        <v>135</v>
      </c>
      <c r="BM196" s="216" t="s">
        <v>709</v>
      </c>
    </row>
    <row r="197" s="2" customFormat="1">
      <c r="A197" s="37"/>
      <c r="B197" s="38"/>
      <c r="C197" s="39"/>
      <c r="D197" s="218" t="s">
        <v>137</v>
      </c>
      <c r="E197" s="39"/>
      <c r="F197" s="219" t="s">
        <v>710</v>
      </c>
      <c r="G197" s="39"/>
      <c r="H197" s="39"/>
      <c r="I197" s="220"/>
      <c r="J197" s="39"/>
      <c r="K197" s="39"/>
      <c r="L197" s="43"/>
      <c r="M197" s="221"/>
      <c r="N197" s="222"/>
      <c r="O197" s="83"/>
      <c r="P197" s="83"/>
      <c r="Q197" s="83"/>
      <c r="R197" s="83"/>
      <c r="S197" s="83"/>
      <c r="T197" s="84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137</v>
      </c>
      <c r="AU197" s="16" t="s">
        <v>82</v>
      </c>
    </row>
    <row r="198" s="2" customFormat="1" ht="55.5" customHeight="1">
      <c r="A198" s="37"/>
      <c r="B198" s="38"/>
      <c r="C198" s="204" t="s">
        <v>408</v>
      </c>
      <c r="D198" s="204" t="s">
        <v>131</v>
      </c>
      <c r="E198" s="205" t="s">
        <v>711</v>
      </c>
      <c r="F198" s="206" t="s">
        <v>712</v>
      </c>
      <c r="G198" s="207" t="s">
        <v>134</v>
      </c>
      <c r="H198" s="208">
        <v>26</v>
      </c>
      <c r="I198" s="209"/>
      <c r="J198" s="210">
        <f>ROUND(I198*H198,2)</f>
        <v>0</v>
      </c>
      <c r="K198" s="211"/>
      <c r="L198" s="43"/>
      <c r="M198" s="212" t="s">
        <v>19</v>
      </c>
      <c r="N198" s="213" t="s">
        <v>43</v>
      </c>
      <c r="O198" s="83"/>
      <c r="P198" s="214">
        <f>O198*H198</f>
        <v>0</v>
      </c>
      <c r="Q198" s="214">
        <v>0</v>
      </c>
      <c r="R198" s="214">
        <f>Q198*H198</f>
        <v>0</v>
      </c>
      <c r="S198" s="214">
        <v>0.22</v>
      </c>
      <c r="T198" s="215">
        <f>S198*H198</f>
        <v>5.7199999999999998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16" t="s">
        <v>135</v>
      </c>
      <c r="AT198" s="216" t="s">
        <v>131</v>
      </c>
      <c r="AU198" s="216" t="s">
        <v>82</v>
      </c>
      <c r="AY198" s="16" t="s">
        <v>129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6" t="s">
        <v>80</v>
      </c>
      <c r="BK198" s="217">
        <f>ROUND(I198*H198,2)</f>
        <v>0</v>
      </c>
      <c r="BL198" s="16" t="s">
        <v>135</v>
      </c>
      <c r="BM198" s="216" t="s">
        <v>713</v>
      </c>
    </row>
    <row r="199" s="2" customFormat="1">
      <c r="A199" s="37"/>
      <c r="B199" s="38"/>
      <c r="C199" s="39"/>
      <c r="D199" s="218" t="s">
        <v>137</v>
      </c>
      <c r="E199" s="39"/>
      <c r="F199" s="219" t="s">
        <v>714</v>
      </c>
      <c r="G199" s="39"/>
      <c r="H199" s="39"/>
      <c r="I199" s="220"/>
      <c r="J199" s="39"/>
      <c r="K199" s="39"/>
      <c r="L199" s="43"/>
      <c r="M199" s="221"/>
      <c r="N199" s="222"/>
      <c r="O199" s="83"/>
      <c r="P199" s="83"/>
      <c r="Q199" s="83"/>
      <c r="R199" s="83"/>
      <c r="S199" s="83"/>
      <c r="T199" s="84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137</v>
      </c>
      <c r="AU199" s="16" t="s">
        <v>82</v>
      </c>
    </row>
    <row r="200" s="12" customFormat="1" ht="22.8" customHeight="1">
      <c r="A200" s="12"/>
      <c r="B200" s="188"/>
      <c r="C200" s="189"/>
      <c r="D200" s="190" t="s">
        <v>71</v>
      </c>
      <c r="E200" s="202" t="s">
        <v>82</v>
      </c>
      <c r="F200" s="202" t="s">
        <v>351</v>
      </c>
      <c r="G200" s="189"/>
      <c r="H200" s="189"/>
      <c r="I200" s="192"/>
      <c r="J200" s="203">
        <f>BK200</f>
        <v>0</v>
      </c>
      <c r="K200" s="189"/>
      <c r="L200" s="194"/>
      <c r="M200" s="195"/>
      <c r="N200" s="196"/>
      <c r="O200" s="196"/>
      <c r="P200" s="197">
        <f>SUM(P201:P206)</f>
        <v>0</v>
      </c>
      <c r="Q200" s="196"/>
      <c r="R200" s="197">
        <f>SUM(R201:R206)</f>
        <v>0.045559999999999996</v>
      </c>
      <c r="S200" s="196"/>
      <c r="T200" s="198">
        <f>SUM(T201:T206)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99" t="s">
        <v>80</v>
      </c>
      <c r="AT200" s="200" t="s">
        <v>71</v>
      </c>
      <c r="AU200" s="200" t="s">
        <v>80</v>
      </c>
      <c r="AY200" s="199" t="s">
        <v>129</v>
      </c>
      <c r="BK200" s="201">
        <f>SUM(BK201:BK206)</f>
        <v>0</v>
      </c>
    </row>
    <row r="201" s="2" customFormat="1" ht="21.75" customHeight="1">
      <c r="A201" s="37"/>
      <c r="B201" s="38"/>
      <c r="C201" s="204" t="s">
        <v>413</v>
      </c>
      <c r="D201" s="204" t="s">
        <v>131</v>
      </c>
      <c r="E201" s="205" t="s">
        <v>358</v>
      </c>
      <c r="F201" s="206" t="s">
        <v>359</v>
      </c>
      <c r="G201" s="207" t="s">
        <v>134</v>
      </c>
      <c r="H201" s="208">
        <v>34</v>
      </c>
      <c r="I201" s="209"/>
      <c r="J201" s="210">
        <f>ROUND(I201*H201,2)</f>
        <v>0</v>
      </c>
      <c r="K201" s="211"/>
      <c r="L201" s="43"/>
      <c r="M201" s="212" t="s">
        <v>19</v>
      </c>
      <c r="N201" s="213" t="s">
        <v>43</v>
      </c>
      <c r="O201" s="83"/>
      <c r="P201" s="214">
        <f>O201*H201</f>
        <v>0</v>
      </c>
      <c r="Q201" s="214">
        <v>0.0012999999999999999</v>
      </c>
      <c r="R201" s="214">
        <f>Q201*H201</f>
        <v>0.044199999999999996</v>
      </c>
      <c r="S201" s="214">
        <v>0</v>
      </c>
      <c r="T201" s="215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16" t="s">
        <v>135</v>
      </c>
      <c r="AT201" s="216" t="s">
        <v>131</v>
      </c>
      <c r="AU201" s="216" t="s">
        <v>82</v>
      </c>
      <c r="AY201" s="16" t="s">
        <v>129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6" t="s">
        <v>80</v>
      </c>
      <c r="BK201" s="217">
        <f>ROUND(I201*H201,2)</f>
        <v>0</v>
      </c>
      <c r="BL201" s="16" t="s">
        <v>135</v>
      </c>
      <c r="BM201" s="216" t="s">
        <v>715</v>
      </c>
    </row>
    <row r="202" s="2" customFormat="1">
      <c r="A202" s="37"/>
      <c r="B202" s="38"/>
      <c r="C202" s="39"/>
      <c r="D202" s="218" t="s">
        <v>137</v>
      </c>
      <c r="E202" s="39"/>
      <c r="F202" s="219" t="s">
        <v>361</v>
      </c>
      <c r="G202" s="39"/>
      <c r="H202" s="39"/>
      <c r="I202" s="220"/>
      <c r="J202" s="39"/>
      <c r="K202" s="39"/>
      <c r="L202" s="43"/>
      <c r="M202" s="221"/>
      <c r="N202" s="222"/>
      <c r="O202" s="83"/>
      <c r="P202" s="83"/>
      <c r="Q202" s="83"/>
      <c r="R202" s="83"/>
      <c r="S202" s="83"/>
      <c r="T202" s="84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137</v>
      </c>
      <c r="AU202" s="16" t="s">
        <v>82</v>
      </c>
    </row>
    <row r="203" s="2" customFormat="1" ht="24.15" customHeight="1">
      <c r="A203" s="37"/>
      <c r="B203" s="38"/>
      <c r="C203" s="204" t="s">
        <v>418</v>
      </c>
      <c r="D203" s="204" t="s">
        <v>131</v>
      </c>
      <c r="E203" s="205" t="s">
        <v>716</v>
      </c>
      <c r="F203" s="206" t="s">
        <v>717</v>
      </c>
      <c r="G203" s="207" t="s">
        <v>134</v>
      </c>
      <c r="H203" s="208">
        <v>34</v>
      </c>
      <c r="I203" s="209"/>
      <c r="J203" s="210">
        <f>ROUND(I203*H203,2)</f>
        <v>0</v>
      </c>
      <c r="K203" s="211"/>
      <c r="L203" s="43"/>
      <c r="M203" s="212" t="s">
        <v>19</v>
      </c>
      <c r="N203" s="213" t="s">
        <v>43</v>
      </c>
      <c r="O203" s="83"/>
      <c r="P203" s="214">
        <f>O203*H203</f>
        <v>0</v>
      </c>
      <c r="Q203" s="214">
        <v>4.0000000000000003E-05</v>
      </c>
      <c r="R203" s="214">
        <f>Q203*H203</f>
        <v>0.0013600000000000001</v>
      </c>
      <c r="S203" s="214">
        <v>0</v>
      </c>
      <c r="T203" s="215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16" t="s">
        <v>135</v>
      </c>
      <c r="AT203" s="216" t="s">
        <v>131</v>
      </c>
      <c r="AU203" s="216" t="s">
        <v>82</v>
      </c>
      <c r="AY203" s="16" t="s">
        <v>129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6" t="s">
        <v>80</v>
      </c>
      <c r="BK203" s="217">
        <f>ROUND(I203*H203,2)</f>
        <v>0</v>
      </c>
      <c r="BL203" s="16" t="s">
        <v>135</v>
      </c>
      <c r="BM203" s="216" t="s">
        <v>718</v>
      </c>
    </row>
    <row r="204" s="2" customFormat="1">
      <c r="A204" s="37"/>
      <c r="B204" s="38"/>
      <c r="C204" s="39"/>
      <c r="D204" s="218" t="s">
        <v>137</v>
      </c>
      <c r="E204" s="39"/>
      <c r="F204" s="219" t="s">
        <v>719</v>
      </c>
      <c r="G204" s="39"/>
      <c r="H204" s="39"/>
      <c r="I204" s="220"/>
      <c r="J204" s="39"/>
      <c r="K204" s="39"/>
      <c r="L204" s="43"/>
      <c r="M204" s="221"/>
      <c r="N204" s="222"/>
      <c r="O204" s="83"/>
      <c r="P204" s="83"/>
      <c r="Q204" s="83"/>
      <c r="R204" s="83"/>
      <c r="S204" s="83"/>
      <c r="T204" s="84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137</v>
      </c>
      <c r="AU204" s="16" t="s">
        <v>82</v>
      </c>
    </row>
    <row r="205" s="2" customFormat="1" ht="37.8" customHeight="1">
      <c r="A205" s="37"/>
      <c r="B205" s="38"/>
      <c r="C205" s="204" t="s">
        <v>423</v>
      </c>
      <c r="D205" s="204" t="s">
        <v>131</v>
      </c>
      <c r="E205" s="205" t="s">
        <v>720</v>
      </c>
      <c r="F205" s="206" t="s">
        <v>721</v>
      </c>
      <c r="G205" s="207" t="s">
        <v>161</v>
      </c>
      <c r="H205" s="208">
        <v>10.5</v>
      </c>
      <c r="I205" s="209"/>
      <c r="J205" s="210">
        <f>ROUND(I205*H205,2)</f>
        <v>0</v>
      </c>
      <c r="K205" s="211"/>
      <c r="L205" s="43"/>
      <c r="M205" s="212" t="s">
        <v>19</v>
      </c>
      <c r="N205" s="213" t="s">
        <v>43</v>
      </c>
      <c r="O205" s="83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16" t="s">
        <v>135</v>
      </c>
      <c r="AT205" s="216" t="s">
        <v>131</v>
      </c>
      <c r="AU205" s="216" t="s">
        <v>82</v>
      </c>
      <c r="AY205" s="16" t="s">
        <v>129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6" t="s">
        <v>80</v>
      </c>
      <c r="BK205" s="217">
        <f>ROUND(I205*H205,2)</f>
        <v>0</v>
      </c>
      <c r="BL205" s="16" t="s">
        <v>135</v>
      </c>
      <c r="BM205" s="216" t="s">
        <v>722</v>
      </c>
    </row>
    <row r="206" s="2" customFormat="1">
      <c r="A206" s="37"/>
      <c r="B206" s="38"/>
      <c r="C206" s="39"/>
      <c r="D206" s="218" t="s">
        <v>137</v>
      </c>
      <c r="E206" s="39"/>
      <c r="F206" s="219" t="s">
        <v>723</v>
      </c>
      <c r="G206" s="39"/>
      <c r="H206" s="39"/>
      <c r="I206" s="220"/>
      <c r="J206" s="39"/>
      <c r="K206" s="39"/>
      <c r="L206" s="43"/>
      <c r="M206" s="221"/>
      <c r="N206" s="222"/>
      <c r="O206" s="83"/>
      <c r="P206" s="83"/>
      <c r="Q206" s="83"/>
      <c r="R206" s="83"/>
      <c r="S206" s="83"/>
      <c r="T206" s="84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137</v>
      </c>
      <c r="AU206" s="16" t="s">
        <v>82</v>
      </c>
    </row>
    <row r="207" s="12" customFormat="1" ht="22.8" customHeight="1">
      <c r="A207" s="12"/>
      <c r="B207" s="188"/>
      <c r="C207" s="189"/>
      <c r="D207" s="190" t="s">
        <v>71</v>
      </c>
      <c r="E207" s="202" t="s">
        <v>153</v>
      </c>
      <c r="F207" s="202" t="s">
        <v>407</v>
      </c>
      <c r="G207" s="189"/>
      <c r="H207" s="189"/>
      <c r="I207" s="192"/>
      <c r="J207" s="203">
        <f>BK207</f>
        <v>0</v>
      </c>
      <c r="K207" s="189"/>
      <c r="L207" s="194"/>
      <c r="M207" s="195"/>
      <c r="N207" s="196"/>
      <c r="O207" s="196"/>
      <c r="P207" s="197">
        <f>SUM(P208:P221)</f>
        <v>0</v>
      </c>
      <c r="Q207" s="196"/>
      <c r="R207" s="197">
        <f>SUM(R208:R221)</f>
        <v>27.423000000000002</v>
      </c>
      <c r="S207" s="196"/>
      <c r="T207" s="198">
        <f>SUM(T208:T221)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99" t="s">
        <v>80</v>
      </c>
      <c r="AT207" s="200" t="s">
        <v>71</v>
      </c>
      <c r="AU207" s="200" t="s">
        <v>80</v>
      </c>
      <c r="AY207" s="199" t="s">
        <v>129</v>
      </c>
      <c r="BK207" s="201">
        <f>SUM(BK208:BK221)</f>
        <v>0</v>
      </c>
    </row>
    <row r="208" s="2" customFormat="1" ht="33" customHeight="1">
      <c r="A208" s="37"/>
      <c r="B208" s="38"/>
      <c r="C208" s="204" t="s">
        <v>428</v>
      </c>
      <c r="D208" s="204" t="s">
        <v>131</v>
      </c>
      <c r="E208" s="205" t="s">
        <v>724</v>
      </c>
      <c r="F208" s="206" t="s">
        <v>725</v>
      </c>
      <c r="G208" s="207" t="s">
        <v>134</v>
      </c>
      <c r="H208" s="208">
        <v>1043</v>
      </c>
      <c r="I208" s="209"/>
      <c r="J208" s="210">
        <f>ROUND(I208*H208,2)</f>
        <v>0</v>
      </c>
      <c r="K208" s="211"/>
      <c r="L208" s="43"/>
      <c r="M208" s="212" t="s">
        <v>19</v>
      </c>
      <c r="N208" s="213" t="s">
        <v>43</v>
      </c>
      <c r="O208" s="83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16" t="s">
        <v>135</v>
      </c>
      <c r="AT208" s="216" t="s">
        <v>131</v>
      </c>
      <c r="AU208" s="216" t="s">
        <v>82</v>
      </c>
      <c r="AY208" s="16" t="s">
        <v>129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6" t="s">
        <v>80</v>
      </c>
      <c r="BK208" s="217">
        <f>ROUND(I208*H208,2)</f>
        <v>0</v>
      </c>
      <c r="BL208" s="16" t="s">
        <v>135</v>
      </c>
      <c r="BM208" s="216" t="s">
        <v>726</v>
      </c>
    </row>
    <row r="209" s="2" customFormat="1">
      <c r="A209" s="37"/>
      <c r="B209" s="38"/>
      <c r="C209" s="39"/>
      <c r="D209" s="218" t="s">
        <v>137</v>
      </c>
      <c r="E209" s="39"/>
      <c r="F209" s="219" t="s">
        <v>727</v>
      </c>
      <c r="G209" s="39"/>
      <c r="H209" s="39"/>
      <c r="I209" s="220"/>
      <c r="J209" s="39"/>
      <c r="K209" s="39"/>
      <c r="L209" s="43"/>
      <c r="M209" s="221"/>
      <c r="N209" s="222"/>
      <c r="O209" s="83"/>
      <c r="P209" s="83"/>
      <c r="Q209" s="83"/>
      <c r="R209" s="83"/>
      <c r="S209" s="83"/>
      <c r="T209" s="84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137</v>
      </c>
      <c r="AU209" s="16" t="s">
        <v>82</v>
      </c>
    </row>
    <row r="210" s="2" customFormat="1" ht="33" customHeight="1">
      <c r="A210" s="37"/>
      <c r="B210" s="38"/>
      <c r="C210" s="204" t="s">
        <v>433</v>
      </c>
      <c r="D210" s="204" t="s">
        <v>131</v>
      </c>
      <c r="E210" s="205" t="s">
        <v>728</v>
      </c>
      <c r="F210" s="206" t="s">
        <v>729</v>
      </c>
      <c r="G210" s="207" t="s">
        <v>134</v>
      </c>
      <c r="H210" s="208">
        <v>1362</v>
      </c>
      <c r="I210" s="209"/>
      <c r="J210" s="210">
        <f>ROUND(I210*H210,2)</f>
        <v>0</v>
      </c>
      <c r="K210" s="211"/>
      <c r="L210" s="43"/>
      <c r="M210" s="212" t="s">
        <v>19</v>
      </c>
      <c r="N210" s="213" t="s">
        <v>43</v>
      </c>
      <c r="O210" s="83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16" t="s">
        <v>135</v>
      </c>
      <c r="AT210" s="216" t="s">
        <v>131</v>
      </c>
      <c r="AU210" s="216" t="s">
        <v>82</v>
      </c>
      <c r="AY210" s="16" t="s">
        <v>129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6" t="s">
        <v>80</v>
      </c>
      <c r="BK210" s="217">
        <f>ROUND(I210*H210,2)</f>
        <v>0</v>
      </c>
      <c r="BL210" s="16" t="s">
        <v>135</v>
      </c>
      <c r="BM210" s="216" t="s">
        <v>730</v>
      </c>
    </row>
    <row r="211" s="2" customFormat="1">
      <c r="A211" s="37"/>
      <c r="B211" s="38"/>
      <c r="C211" s="39"/>
      <c r="D211" s="218" t="s">
        <v>137</v>
      </c>
      <c r="E211" s="39"/>
      <c r="F211" s="219" t="s">
        <v>731</v>
      </c>
      <c r="G211" s="39"/>
      <c r="H211" s="39"/>
      <c r="I211" s="220"/>
      <c r="J211" s="39"/>
      <c r="K211" s="39"/>
      <c r="L211" s="43"/>
      <c r="M211" s="221"/>
      <c r="N211" s="222"/>
      <c r="O211" s="83"/>
      <c r="P211" s="83"/>
      <c r="Q211" s="83"/>
      <c r="R211" s="83"/>
      <c r="S211" s="83"/>
      <c r="T211" s="84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137</v>
      </c>
      <c r="AU211" s="16" t="s">
        <v>82</v>
      </c>
    </row>
    <row r="212" s="2" customFormat="1" ht="49.05" customHeight="1">
      <c r="A212" s="37"/>
      <c r="B212" s="38"/>
      <c r="C212" s="204" t="s">
        <v>438</v>
      </c>
      <c r="D212" s="204" t="s">
        <v>131</v>
      </c>
      <c r="E212" s="205" t="s">
        <v>434</v>
      </c>
      <c r="F212" s="206" t="s">
        <v>435</v>
      </c>
      <c r="G212" s="207" t="s">
        <v>134</v>
      </c>
      <c r="H212" s="208">
        <v>821</v>
      </c>
      <c r="I212" s="209"/>
      <c r="J212" s="210">
        <f>ROUND(I212*H212,2)</f>
        <v>0</v>
      </c>
      <c r="K212" s="211"/>
      <c r="L212" s="43"/>
      <c r="M212" s="212" t="s">
        <v>19</v>
      </c>
      <c r="N212" s="213" t="s">
        <v>43</v>
      </c>
      <c r="O212" s="83"/>
      <c r="P212" s="214">
        <f>O212*H212</f>
        <v>0</v>
      </c>
      <c r="Q212" s="214">
        <v>0</v>
      </c>
      <c r="R212" s="214">
        <f>Q212*H212</f>
        <v>0</v>
      </c>
      <c r="S212" s="214">
        <v>0</v>
      </c>
      <c r="T212" s="215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16" t="s">
        <v>135</v>
      </c>
      <c r="AT212" s="216" t="s">
        <v>131</v>
      </c>
      <c r="AU212" s="216" t="s">
        <v>82</v>
      </c>
      <c r="AY212" s="16" t="s">
        <v>129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6" t="s">
        <v>80</v>
      </c>
      <c r="BK212" s="217">
        <f>ROUND(I212*H212,2)</f>
        <v>0</v>
      </c>
      <c r="BL212" s="16" t="s">
        <v>135</v>
      </c>
      <c r="BM212" s="216" t="s">
        <v>732</v>
      </c>
    </row>
    <row r="213" s="2" customFormat="1">
      <c r="A213" s="37"/>
      <c r="B213" s="38"/>
      <c r="C213" s="39"/>
      <c r="D213" s="218" t="s">
        <v>137</v>
      </c>
      <c r="E213" s="39"/>
      <c r="F213" s="219" t="s">
        <v>437</v>
      </c>
      <c r="G213" s="39"/>
      <c r="H213" s="39"/>
      <c r="I213" s="220"/>
      <c r="J213" s="39"/>
      <c r="K213" s="39"/>
      <c r="L213" s="43"/>
      <c r="M213" s="221"/>
      <c r="N213" s="222"/>
      <c r="O213" s="83"/>
      <c r="P213" s="83"/>
      <c r="Q213" s="83"/>
      <c r="R213" s="83"/>
      <c r="S213" s="83"/>
      <c r="T213" s="84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137</v>
      </c>
      <c r="AU213" s="16" t="s">
        <v>82</v>
      </c>
    </row>
    <row r="214" s="2" customFormat="1" ht="37.8" customHeight="1">
      <c r="A214" s="37"/>
      <c r="B214" s="38"/>
      <c r="C214" s="204" t="s">
        <v>443</v>
      </c>
      <c r="D214" s="204" t="s">
        <v>131</v>
      </c>
      <c r="E214" s="205" t="s">
        <v>733</v>
      </c>
      <c r="F214" s="206" t="s">
        <v>734</v>
      </c>
      <c r="G214" s="207" t="s">
        <v>134</v>
      </c>
      <c r="H214" s="208">
        <v>821</v>
      </c>
      <c r="I214" s="209"/>
      <c r="J214" s="210">
        <f>ROUND(I214*H214,2)</f>
        <v>0</v>
      </c>
      <c r="K214" s="211"/>
      <c r="L214" s="43"/>
      <c r="M214" s="212" t="s">
        <v>19</v>
      </c>
      <c r="N214" s="213" t="s">
        <v>43</v>
      </c>
      <c r="O214" s="83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16" t="s">
        <v>135</v>
      </c>
      <c r="AT214" s="216" t="s">
        <v>131</v>
      </c>
      <c r="AU214" s="216" t="s">
        <v>82</v>
      </c>
      <c r="AY214" s="16" t="s">
        <v>129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6" t="s">
        <v>80</v>
      </c>
      <c r="BK214" s="217">
        <f>ROUND(I214*H214,2)</f>
        <v>0</v>
      </c>
      <c r="BL214" s="16" t="s">
        <v>135</v>
      </c>
      <c r="BM214" s="216" t="s">
        <v>735</v>
      </c>
    </row>
    <row r="215" s="2" customFormat="1">
      <c r="A215" s="37"/>
      <c r="B215" s="38"/>
      <c r="C215" s="39"/>
      <c r="D215" s="218" t="s">
        <v>137</v>
      </c>
      <c r="E215" s="39"/>
      <c r="F215" s="219" t="s">
        <v>736</v>
      </c>
      <c r="G215" s="39"/>
      <c r="H215" s="39"/>
      <c r="I215" s="220"/>
      <c r="J215" s="39"/>
      <c r="K215" s="39"/>
      <c r="L215" s="43"/>
      <c r="M215" s="221"/>
      <c r="N215" s="222"/>
      <c r="O215" s="83"/>
      <c r="P215" s="83"/>
      <c r="Q215" s="83"/>
      <c r="R215" s="83"/>
      <c r="S215" s="83"/>
      <c r="T215" s="84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137</v>
      </c>
      <c r="AU215" s="16" t="s">
        <v>82</v>
      </c>
    </row>
    <row r="216" s="2" customFormat="1" ht="37.8" customHeight="1">
      <c r="A216" s="37"/>
      <c r="B216" s="38"/>
      <c r="C216" s="204" t="s">
        <v>448</v>
      </c>
      <c r="D216" s="204" t="s">
        <v>131</v>
      </c>
      <c r="E216" s="205" t="s">
        <v>737</v>
      </c>
      <c r="F216" s="206" t="s">
        <v>738</v>
      </c>
      <c r="G216" s="207" t="s">
        <v>134</v>
      </c>
      <c r="H216" s="208">
        <v>821</v>
      </c>
      <c r="I216" s="209"/>
      <c r="J216" s="210">
        <f>ROUND(I216*H216,2)</f>
        <v>0</v>
      </c>
      <c r="K216" s="211"/>
      <c r="L216" s="43"/>
      <c r="M216" s="212" t="s">
        <v>19</v>
      </c>
      <c r="N216" s="213" t="s">
        <v>43</v>
      </c>
      <c r="O216" s="83"/>
      <c r="P216" s="214">
        <f>O216*H216</f>
        <v>0</v>
      </c>
      <c r="Q216" s="214">
        <v>0</v>
      </c>
      <c r="R216" s="214">
        <f>Q216*H216</f>
        <v>0</v>
      </c>
      <c r="S216" s="214">
        <v>0</v>
      </c>
      <c r="T216" s="215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16" t="s">
        <v>135</v>
      </c>
      <c r="AT216" s="216" t="s">
        <v>131</v>
      </c>
      <c r="AU216" s="216" t="s">
        <v>82</v>
      </c>
      <c r="AY216" s="16" t="s">
        <v>129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6" t="s">
        <v>80</v>
      </c>
      <c r="BK216" s="217">
        <f>ROUND(I216*H216,2)</f>
        <v>0</v>
      </c>
      <c r="BL216" s="16" t="s">
        <v>135</v>
      </c>
      <c r="BM216" s="216" t="s">
        <v>739</v>
      </c>
    </row>
    <row r="217" s="2" customFormat="1">
      <c r="A217" s="37"/>
      <c r="B217" s="38"/>
      <c r="C217" s="39"/>
      <c r="D217" s="218" t="s">
        <v>137</v>
      </c>
      <c r="E217" s="39"/>
      <c r="F217" s="219" t="s">
        <v>740</v>
      </c>
      <c r="G217" s="39"/>
      <c r="H217" s="39"/>
      <c r="I217" s="220"/>
      <c r="J217" s="39"/>
      <c r="K217" s="39"/>
      <c r="L217" s="43"/>
      <c r="M217" s="221"/>
      <c r="N217" s="222"/>
      <c r="O217" s="83"/>
      <c r="P217" s="83"/>
      <c r="Q217" s="83"/>
      <c r="R217" s="83"/>
      <c r="S217" s="83"/>
      <c r="T217" s="84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137</v>
      </c>
      <c r="AU217" s="16" t="s">
        <v>82</v>
      </c>
    </row>
    <row r="218" s="2" customFormat="1" ht="37.8" customHeight="1">
      <c r="A218" s="37"/>
      <c r="B218" s="38"/>
      <c r="C218" s="204" t="s">
        <v>453</v>
      </c>
      <c r="D218" s="204" t="s">
        <v>131</v>
      </c>
      <c r="E218" s="205" t="s">
        <v>419</v>
      </c>
      <c r="F218" s="206" t="s">
        <v>420</v>
      </c>
      <c r="G218" s="207" t="s">
        <v>134</v>
      </c>
      <c r="H218" s="208">
        <v>94</v>
      </c>
      <c r="I218" s="209"/>
      <c r="J218" s="210">
        <f>ROUND(I218*H218,2)</f>
        <v>0</v>
      </c>
      <c r="K218" s="211"/>
      <c r="L218" s="43"/>
      <c r="M218" s="212" t="s">
        <v>19</v>
      </c>
      <c r="N218" s="213" t="s">
        <v>43</v>
      </c>
      <c r="O218" s="83"/>
      <c r="P218" s="214">
        <f>O218*H218</f>
        <v>0</v>
      </c>
      <c r="Q218" s="214">
        <v>0.29160000000000003</v>
      </c>
      <c r="R218" s="214">
        <f>Q218*H218</f>
        <v>27.410400000000003</v>
      </c>
      <c r="S218" s="214">
        <v>0</v>
      </c>
      <c r="T218" s="215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16" t="s">
        <v>135</v>
      </c>
      <c r="AT218" s="216" t="s">
        <v>131</v>
      </c>
      <c r="AU218" s="216" t="s">
        <v>82</v>
      </c>
      <c r="AY218" s="16" t="s">
        <v>129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6" t="s">
        <v>80</v>
      </c>
      <c r="BK218" s="217">
        <f>ROUND(I218*H218,2)</f>
        <v>0</v>
      </c>
      <c r="BL218" s="16" t="s">
        <v>135</v>
      </c>
      <c r="BM218" s="216" t="s">
        <v>741</v>
      </c>
    </row>
    <row r="219" s="2" customFormat="1">
      <c r="A219" s="37"/>
      <c r="B219" s="38"/>
      <c r="C219" s="39"/>
      <c r="D219" s="218" t="s">
        <v>137</v>
      </c>
      <c r="E219" s="39"/>
      <c r="F219" s="219" t="s">
        <v>422</v>
      </c>
      <c r="G219" s="39"/>
      <c r="H219" s="39"/>
      <c r="I219" s="220"/>
      <c r="J219" s="39"/>
      <c r="K219" s="39"/>
      <c r="L219" s="43"/>
      <c r="M219" s="221"/>
      <c r="N219" s="222"/>
      <c r="O219" s="83"/>
      <c r="P219" s="83"/>
      <c r="Q219" s="83"/>
      <c r="R219" s="83"/>
      <c r="S219" s="83"/>
      <c r="T219" s="84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137</v>
      </c>
      <c r="AU219" s="16" t="s">
        <v>82</v>
      </c>
    </row>
    <row r="220" s="2" customFormat="1" ht="24.15" customHeight="1">
      <c r="A220" s="37"/>
      <c r="B220" s="38"/>
      <c r="C220" s="204" t="s">
        <v>458</v>
      </c>
      <c r="D220" s="204" t="s">
        <v>131</v>
      </c>
      <c r="E220" s="205" t="s">
        <v>444</v>
      </c>
      <c r="F220" s="206" t="s">
        <v>445</v>
      </c>
      <c r="G220" s="207" t="s">
        <v>167</v>
      </c>
      <c r="H220" s="208">
        <v>3.5</v>
      </c>
      <c r="I220" s="209"/>
      <c r="J220" s="210">
        <f>ROUND(I220*H220,2)</f>
        <v>0</v>
      </c>
      <c r="K220" s="211"/>
      <c r="L220" s="43"/>
      <c r="M220" s="212" t="s">
        <v>19</v>
      </c>
      <c r="N220" s="213" t="s">
        <v>43</v>
      </c>
      <c r="O220" s="83"/>
      <c r="P220" s="214">
        <f>O220*H220</f>
        <v>0</v>
      </c>
      <c r="Q220" s="214">
        <v>0.0035999999999999999</v>
      </c>
      <c r="R220" s="214">
        <f>Q220*H220</f>
        <v>0.0126</v>
      </c>
      <c r="S220" s="214">
        <v>0</v>
      </c>
      <c r="T220" s="215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16" t="s">
        <v>135</v>
      </c>
      <c r="AT220" s="216" t="s">
        <v>131</v>
      </c>
      <c r="AU220" s="216" t="s">
        <v>82</v>
      </c>
      <c r="AY220" s="16" t="s">
        <v>129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6" t="s">
        <v>80</v>
      </c>
      <c r="BK220" s="217">
        <f>ROUND(I220*H220,2)</f>
        <v>0</v>
      </c>
      <c r="BL220" s="16" t="s">
        <v>135</v>
      </c>
      <c r="BM220" s="216" t="s">
        <v>742</v>
      </c>
    </row>
    <row r="221" s="2" customFormat="1">
      <c r="A221" s="37"/>
      <c r="B221" s="38"/>
      <c r="C221" s="39"/>
      <c r="D221" s="218" t="s">
        <v>137</v>
      </c>
      <c r="E221" s="39"/>
      <c r="F221" s="219" t="s">
        <v>447</v>
      </c>
      <c r="G221" s="39"/>
      <c r="H221" s="39"/>
      <c r="I221" s="220"/>
      <c r="J221" s="39"/>
      <c r="K221" s="39"/>
      <c r="L221" s="43"/>
      <c r="M221" s="221"/>
      <c r="N221" s="222"/>
      <c r="O221" s="83"/>
      <c r="P221" s="83"/>
      <c r="Q221" s="83"/>
      <c r="R221" s="83"/>
      <c r="S221" s="83"/>
      <c r="T221" s="84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137</v>
      </c>
      <c r="AU221" s="16" t="s">
        <v>82</v>
      </c>
    </row>
    <row r="222" s="12" customFormat="1" ht="22.8" customHeight="1">
      <c r="A222" s="12"/>
      <c r="B222" s="188"/>
      <c r="C222" s="189"/>
      <c r="D222" s="190" t="s">
        <v>71</v>
      </c>
      <c r="E222" s="202" t="s">
        <v>175</v>
      </c>
      <c r="F222" s="202" t="s">
        <v>457</v>
      </c>
      <c r="G222" s="189"/>
      <c r="H222" s="189"/>
      <c r="I222" s="192"/>
      <c r="J222" s="203">
        <f>BK222</f>
        <v>0</v>
      </c>
      <c r="K222" s="189"/>
      <c r="L222" s="194"/>
      <c r="M222" s="195"/>
      <c r="N222" s="196"/>
      <c r="O222" s="196"/>
      <c r="P222" s="197">
        <f>P223+P232</f>
        <v>0</v>
      </c>
      <c r="Q222" s="196"/>
      <c r="R222" s="197">
        <f>R223+R232</f>
        <v>52.286698000000001</v>
      </c>
      <c r="S222" s="196"/>
      <c r="T222" s="198">
        <f>T223+T232</f>
        <v>9.7200000000000006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99" t="s">
        <v>80</v>
      </c>
      <c r="AT222" s="200" t="s">
        <v>71</v>
      </c>
      <c r="AU222" s="200" t="s">
        <v>80</v>
      </c>
      <c r="AY222" s="199" t="s">
        <v>129</v>
      </c>
      <c r="BK222" s="201">
        <f>BK223+BK232</f>
        <v>0</v>
      </c>
    </row>
    <row r="223" s="12" customFormat="1" ht="20.88" customHeight="1">
      <c r="A223" s="12"/>
      <c r="B223" s="188"/>
      <c r="C223" s="189"/>
      <c r="D223" s="190" t="s">
        <v>71</v>
      </c>
      <c r="E223" s="202" t="s">
        <v>743</v>
      </c>
      <c r="F223" s="202" t="s">
        <v>744</v>
      </c>
      <c r="G223" s="189"/>
      <c r="H223" s="189"/>
      <c r="I223" s="192"/>
      <c r="J223" s="203">
        <f>BK223</f>
        <v>0</v>
      </c>
      <c r="K223" s="189"/>
      <c r="L223" s="194"/>
      <c r="M223" s="195"/>
      <c r="N223" s="196"/>
      <c r="O223" s="196"/>
      <c r="P223" s="197">
        <f>SUM(P224:P231)</f>
        <v>0</v>
      </c>
      <c r="Q223" s="196"/>
      <c r="R223" s="197">
        <f>SUM(R224:R231)</f>
        <v>52.286256999999999</v>
      </c>
      <c r="S223" s="196"/>
      <c r="T223" s="198">
        <f>SUM(T224:T231)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199" t="s">
        <v>80</v>
      </c>
      <c r="AT223" s="200" t="s">
        <v>71</v>
      </c>
      <c r="AU223" s="200" t="s">
        <v>82</v>
      </c>
      <c r="AY223" s="199" t="s">
        <v>129</v>
      </c>
      <c r="BK223" s="201">
        <f>SUM(BK224:BK231)</f>
        <v>0</v>
      </c>
    </row>
    <row r="224" s="2" customFormat="1" ht="24.15" customHeight="1">
      <c r="A224" s="37"/>
      <c r="B224" s="38"/>
      <c r="C224" s="204" t="s">
        <v>463</v>
      </c>
      <c r="D224" s="204" t="s">
        <v>131</v>
      </c>
      <c r="E224" s="205" t="s">
        <v>502</v>
      </c>
      <c r="F224" s="206" t="s">
        <v>503</v>
      </c>
      <c r="G224" s="207" t="s">
        <v>167</v>
      </c>
      <c r="H224" s="208">
        <v>12.800000000000001</v>
      </c>
      <c r="I224" s="209"/>
      <c r="J224" s="210">
        <f>ROUND(I224*H224,2)</f>
        <v>0</v>
      </c>
      <c r="K224" s="211"/>
      <c r="L224" s="43"/>
      <c r="M224" s="212" t="s">
        <v>19</v>
      </c>
      <c r="N224" s="213" t="s">
        <v>43</v>
      </c>
      <c r="O224" s="83"/>
      <c r="P224" s="214">
        <f>O224*H224</f>
        <v>0</v>
      </c>
      <c r="Q224" s="214">
        <v>1.2246900000000001</v>
      </c>
      <c r="R224" s="214">
        <f>Q224*H224</f>
        <v>15.676032000000001</v>
      </c>
      <c r="S224" s="214">
        <v>0</v>
      </c>
      <c r="T224" s="215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16" t="s">
        <v>135</v>
      </c>
      <c r="AT224" s="216" t="s">
        <v>131</v>
      </c>
      <c r="AU224" s="216" t="s">
        <v>143</v>
      </c>
      <c r="AY224" s="16" t="s">
        <v>129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6" t="s">
        <v>80</v>
      </c>
      <c r="BK224" s="217">
        <f>ROUND(I224*H224,2)</f>
        <v>0</v>
      </c>
      <c r="BL224" s="16" t="s">
        <v>135</v>
      </c>
      <c r="BM224" s="216" t="s">
        <v>745</v>
      </c>
    </row>
    <row r="225" s="2" customFormat="1">
      <c r="A225" s="37"/>
      <c r="B225" s="38"/>
      <c r="C225" s="39"/>
      <c r="D225" s="218" t="s">
        <v>137</v>
      </c>
      <c r="E225" s="39"/>
      <c r="F225" s="219" t="s">
        <v>505</v>
      </c>
      <c r="G225" s="39"/>
      <c r="H225" s="39"/>
      <c r="I225" s="220"/>
      <c r="J225" s="39"/>
      <c r="K225" s="39"/>
      <c r="L225" s="43"/>
      <c r="M225" s="221"/>
      <c r="N225" s="222"/>
      <c r="O225" s="83"/>
      <c r="P225" s="83"/>
      <c r="Q225" s="83"/>
      <c r="R225" s="83"/>
      <c r="S225" s="83"/>
      <c r="T225" s="84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137</v>
      </c>
      <c r="AU225" s="16" t="s">
        <v>143</v>
      </c>
    </row>
    <row r="226" s="2" customFormat="1" ht="16.5" customHeight="1">
      <c r="A226" s="37"/>
      <c r="B226" s="38"/>
      <c r="C226" s="223" t="s">
        <v>467</v>
      </c>
      <c r="D226" s="223" t="s">
        <v>319</v>
      </c>
      <c r="E226" s="224" t="s">
        <v>507</v>
      </c>
      <c r="F226" s="225" t="s">
        <v>746</v>
      </c>
      <c r="G226" s="226" t="s">
        <v>167</v>
      </c>
      <c r="H226" s="227">
        <v>13.055999999999999</v>
      </c>
      <c r="I226" s="228"/>
      <c r="J226" s="229">
        <f>ROUND(I226*H226,2)</f>
        <v>0</v>
      </c>
      <c r="K226" s="230"/>
      <c r="L226" s="231"/>
      <c r="M226" s="232" t="s">
        <v>19</v>
      </c>
      <c r="N226" s="233" t="s">
        <v>43</v>
      </c>
      <c r="O226" s="83"/>
      <c r="P226" s="214">
        <f>O226*H226</f>
        <v>0</v>
      </c>
      <c r="Q226" s="214">
        <v>0.59999999999999998</v>
      </c>
      <c r="R226" s="214">
        <f>Q226*H226</f>
        <v>7.8335999999999988</v>
      </c>
      <c r="S226" s="214">
        <v>0</v>
      </c>
      <c r="T226" s="215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16" t="s">
        <v>170</v>
      </c>
      <c r="AT226" s="216" t="s">
        <v>319</v>
      </c>
      <c r="AU226" s="216" t="s">
        <v>143</v>
      </c>
      <c r="AY226" s="16" t="s">
        <v>129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6" t="s">
        <v>80</v>
      </c>
      <c r="BK226" s="217">
        <f>ROUND(I226*H226,2)</f>
        <v>0</v>
      </c>
      <c r="BL226" s="16" t="s">
        <v>135</v>
      </c>
      <c r="BM226" s="216" t="s">
        <v>747</v>
      </c>
    </row>
    <row r="227" s="2" customFormat="1" ht="21.75" customHeight="1">
      <c r="A227" s="37"/>
      <c r="B227" s="38"/>
      <c r="C227" s="223" t="s">
        <v>472</v>
      </c>
      <c r="D227" s="223" t="s">
        <v>319</v>
      </c>
      <c r="E227" s="224" t="s">
        <v>748</v>
      </c>
      <c r="F227" s="225" t="s">
        <v>749</v>
      </c>
      <c r="G227" s="226" t="s">
        <v>146</v>
      </c>
      <c r="H227" s="227">
        <v>2</v>
      </c>
      <c r="I227" s="228"/>
      <c r="J227" s="229">
        <f>ROUND(I227*H227,2)</f>
        <v>0</v>
      </c>
      <c r="K227" s="230"/>
      <c r="L227" s="231"/>
      <c r="M227" s="232" t="s">
        <v>19</v>
      </c>
      <c r="N227" s="233" t="s">
        <v>43</v>
      </c>
      <c r="O227" s="83"/>
      <c r="P227" s="214">
        <f>O227*H227</f>
        <v>0</v>
      </c>
      <c r="Q227" s="214">
        <v>1.1990000000000001</v>
      </c>
      <c r="R227" s="214">
        <f>Q227*H227</f>
        <v>2.3980000000000001</v>
      </c>
      <c r="S227" s="214">
        <v>0</v>
      </c>
      <c r="T227" s="215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16" t="s">
        <v>170</v>
      </c>
      <c r="AT227" s="216" t="s">
        <v>319</v>
      </c>
      <c r="AU227" s="216" t="s">
        <v>143</v>
      </c>
      <c r="AY227" s="16" t="s">
        <v>129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6" t="s">
        <v>80</v>
      </c>
      <c r="BK227" s="217">
        <f>ROUND(I227*H227,2)</f>
        <v>0</v>
      </c>
      <c r="BL227" s="16" t="s">
        <v>135</v>
      </c>
      <c r="BM227" s="216" t="s">
        <v>750</v>
      </c>
    </row>
    <row r="228" s="2" customFormat="1" ht="24.15" customHeight="1">
      <c r="A228" s="37"/>
      <c r="B228" s="38"/>
      <c r="C228" s="204" t="s">
        <v>476</v>
      </c>
      <c r="D228" s="204" t="s">
        <v>131</v>
      </c>
      <c r="E228" s="205" t="s">
        <v>751</v>
      </c>
      <c r="F228" s="206" t="s">
        <v>752</v>
      </c>
      <c r="G228" s="207" t="s">
        <v>161</v>
      </c>
      <c r="H228" s="208">
        <v>10.5</v>
      </c>
      <c r="I228" s="209"/>
      <c r="J228" s="210">
        <f>ROUND(I228*H228,2)</f>
        <v>0</v>
      </c>
      <c r="K228" s="211"/>
      <c r="L228" s="43"/>
      <c r="M228" s="212" t="s">
        <v>19</v>
      </c>
      <c r="N228" s="213" t="s">
        <v>43</v>
      </c>
      <c r="O228" s="83"/>
      <c r="P228" s="214">
        <f>O228*H228</f>
        <v>0</v>
      </c>
      <c r="Q228" s="214">
        <v>2.5122499999999999</v>
      </c>
      <c r="R228" s="214">
        <f>Q228*H228</f>
        <v>26.378625</v>
      </c>
      <c r="S228" s="214">
        <v>0</v>
      </c>
      <c r="T228" s="215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16" t="s">
        <v>135</v>
      </c>
      <c r="AT228" s="216" t="s">
        <v>131</v>
      </c>
      <c r="AU228" s="216" t="s">
        <v>143</v>
      </c>
      <c r="AY228" s="16" t="s">
        <v>129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6" t="s">
        <v>80</v>
      </c>
      <c r="BK228" s="217">
        <f>ROUND(I228*H228,2)</f>
        <v>0</v>
      </c>
      <c r="BL228" s="16" t="s">
        <v>135</v>
      </c>
      <c r="BM228" s="216" t="s">
        <v>753</v>
      </c>
    </row>
    <row r="229" s="2" customFormat="1">
      <c r="A229" s="37"/>
      <c r="B229" s="38"/>
      <c r="C229" s="39"/>
      <c r="D229" s="218" t="s">
        <v>137</v>
      </c>
      <c r="E229" s="39"/>
      <c r="F229" s="219" t="s">
        <v>754</v>
      </c>
      <c r="G229" s="39"/>
      <c r="H229" s="39"/>
      <c r="I229" s="220"/>
      <c r="J229" s="39"/>
      <c r="K229" s="39"/>
      <c r="L229" s="43"/>
      <c r="M229" s="221"/>
      <c r="N229" s="222"/>
      <c r="O229" s="83"/>
      <c r="P229" s="83"/>
      <c r="Q229" s="83"/>
      <c r="R229" s="83"/>
      <c r="S229" s="83"/>
      <c r="T229" s="84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137</v>
      </c>
      <c r="AU229" s="16" t="s">
        <v>143</v>
      </c>
    </row>
    <row r="230" s="2" customFormat="1" ht="24.15" customHeight="1">
      <c r="A230" s="37"/>
      <c r="B230" s="38"/>
      <c r="C230" s="204" t="s">
        <v>480</v>
      </c>
      <c r="D230" s="204" t="s">
        <v>131</v>
      </c>
      <c r="E230" s="205" t="s">
        <v>521</v>
      </c>
      <c r="F230" s="206" t="s">
        <v>522</v>
      </c>
      <c r="G230" s="207" t="s">
        <v>167</v>
      </c>
      <c r="H230" s="208">
        <v>3.5</v>
      </c>
      <c r="I230" s="209"/>
      <c r="J230" s="210">
        <f>ROUND(I230*H230,2)</f>
        <v>0</v>
      </c>
      <c r="K230" s="211"/>
      <c r="L230" s="43"/>
      <c r="M230" s="212" t="s">
        <v>19</v>
      </c>
      <c r="N230" s="213" t="s">
        <v>43</v>
      </c>
      <c r="O230" s="83"/>
      <c r="P230" s="214">
        <f>O230*H230</f>
        <v>0</v>
      </c>
      <c r="Q230" s="214">
        <v>0</v>
      </c>
      <c r="R230" s="214">
        <f>Q230*H230</f>
        <v>0</v>
      </c>
      <c r="S230" s="214">
        <v>0</v>
      </c>
      <c r="T230" s="215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16" t="s">
        <v>135</v>
      </c>
      <c r="AT230" s="216" t="s">
        <v>131</v>
      </c>
      <c r="AU230" s="216" t="s">
        <v>143</v>
      </c>
      <c r="AY230" s="16" t="s">
        <v>129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6" t="s">
        <v>80</v>
      </c>
      <c r="BK230" s="217">
        <f>ROUND(I230*H230,2)</f>
        <v>0</v>
      </c>
      <c r="BL230" s="16" t="s">
        <v>135</v>
      </c>
      <c r="BM230" s="216" t="s">
        <v>755</v>
      </c>
    </row>
    <row r="231" s="2" customFormat="1">
      <c r="A231" s="37"/>
      <c r="B231" s="38"/>
      <c r="C231" s="39"/>
      <c r="D231" s="218" t="s">
        <v>137</v>
      </c>
      <c r="E231" s="39"/>
      <c r="F231" s="219" t="s">
        <v>524</v>
      </c>
      <c r="G231" s="39"/>
      <c r="H231" s="39"/>
      <c r="I231" s="220"/>
      <c r="J231" s="39"/>
      <c r="K231" s="39"/>
      <c r="L231" s="43"/>
      <c r="M231" s="221"/>
      <c r="N231" s="222"/>
      <c r="O231" s="83"/>
      <c r="P231" s="83"/>
      <c r="Q231" s="83"/>
      <c r="R231" s="83"/>
      <c r="S231" s="83"/>
      <c r="T231" s="84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137</v>
      </c>
      <c r="AU231" s="16" t="s">
        <v>143</v>
      </c>
    </row>
    <row r="232" s="12" customFormat="1" ht="20.88" customHeight="1">
      <c r="A232" s="12"/>
      <c r="B232" s="188"/>
      <c r="C232" s="189"/>
      <c r="D232" s="190" t="s">
        <v>71</v>
      </c>
      <c r="E232" s="202" t="s">
        <v>756</v>
      </c>
      <c r="F232" s="202" t="s">
        <v>757</v>
      </c>
      <c r="G232" s="189"/>
      <c r="H232" s="189"/>
      <c r="I232" s="192"/>
      <c r="J232" s="203">
        <f>BK232</f>
        <v>0</v>
      </c>
      <c r="K232" s="189"/>
      <c r="L232" s="194"/>
      <c r="M232" s="195"/>
      <c r="N232" s="196"/>
      <c r="O232" s="196"/>
      <c r="P232" s="197">
        <f>SUM(P233:P236)</f>
        <v>0</v>
      </c>
      <c r="Q232" s="196"/>
      <c r="R232" s="197">
        <f>SUM(R233:R236)</f>
        <v>0.00044099999999999999</v>
      </c>
      <c r="S232" s="196"/>
      <c r="T232" s="198">
        <f>SUM(T233:T236)</f>
        <v>9.7200000000000006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199" t="s">
        <v>80</v>
      </c>
      <c r="AT232" s="200" t="s">
        <v>71</v>
      </c>
      <c r="AU232" s="200" t="s">
        <v>82</v>
      </c>
      <c r="AY232" s="199" t="s">
        <v>129</v>
      </c>
      <c r="BK232" s="201">
        <f>SUM(BK233:BK236)</f>
        <v>0</v>
      </c>
    </row>
    <row r="233" s="2" customFormat="1" ht="66.75" customHeight="1">
      <c r="A233" s="37"/>
      <c r="B233" s="38"/>
      <c r="C233" s="204" t="s">
        <v>484</v>
      </c>
      <c r="D233" s="204" t="s">
        <v>131</v>
      </c>
      <c r="E233" s="205" t="s">
        <v>758</v>
      </c>
      <c r="F233" s="206" t="s">
        <v>759</v>
      </c>
      <c r="G233" s="207" t="s">
        <v>167</v>
      </c>
      <c r="H233" s="208">
        <v>30</v>
      </c>
      <c r="I233" s="209"/>
      <c r="J233" s="210">
        <f>ROUND(I233*H233,2)</f>
        <v>0</v>
      </c>
      <c r="K233" s="211"/>
      <c r="L233" s="43"/>
      <c r="M233" s="212" t="s">
        <v>19</v>
      </c>
      <c r="N233" s="213" t="s">
        <v>43</v>
      </c>
      <c r="O233" s="83"/>
      <c r="P233" s="214">
        <f>O233*H233</f>
        <v>0</v>
      </c>
      <c r="Q233" s="214">
        <v>0</v>
      </c>
      <c r="R233" s="214">
        <f>Q233*H233</f>
        <v>0</v>
      </c>
      <c r="S233" s="214">
        <v>0.32400000000000001</v>
      </c>
      <c r="T233" s="215">
        <f>S233*H233</f>
        <v>9.7200000000000006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16" t="s">
        <v>135</v>
      </c>
      <c r="AT233" s="216" t="s">
        <v>131</v>
      </c>
      <c r="AU233" s="216" t="s">
        <v>143</v>
      </c>
      <c r="AY233" s="16" t="s">
        <v>129</v>
      </c>
      <c r="BE233" s="217">
        <f>IF(N233="základní",J233,0)</f>
        <v>0</v>
      </c>
      <c r="BF233" s="217">
        <f>IF(N233="snížená",J233,0)</f>
        <v>0</v>
      </c>
      <c r="BG233" s="217">
        <f>IF(N233="zákl. přenesená",J233,0)</f>
        <v>0</v>
      </c>
      <c r="BH233" s="217">
        <f>IF(N233="sníž. přenesená",J233,0)</f>
        <v>0</v>
      </c>
      <c r="BI233" s="217">
        <f>IF(N233="nulová",J233,0)</f>
        <v>0</v>
      </c>
      <c r="BJ233" s="16" t="s">
        <v>80</v>
      </c>
      <c r="BK233" s="217">
        <f>ROUND(I233*H233,2)</f>
        <v>0</v>
      </c>
      <c r="BL233" s="16" t="s">
        <v>135</v>
      </c>
      <c r="BM233" s="216" t="s">
        <v>760</v>
      </c>
    </row>
    <row r="234" s="2" customFormat="1">
      <c r="A234" s="37"/>
      <c r="B234" s="38"/>
      <c r="C234" s="39"/>
      <c r="D234" s="218" t="s">
        <v>137</v>
      </c>
      <c r="E234" s="39"/>
      <c r="F234" s="219" t="s">
        <v>761</v>
      </c>
      <c r="G234" s="39"/>
      <c r="H234" s="39"/>
      <c r="I234" s="220"/>
      <c r="J234" s="39"/>
      <c r="K234" s="39"/>
      <c r="L234" s="43"/>
      <c r="M234" s="221"/>
      <c r="N234" s="222"/>
      <c r="O234" s="83"/>
      <c r="P234" s="83"/>
      <c r="Q234" s="83"/>
      <c r="R234" s="83"/>
      <c r="S234" s="83"/>
      <c r="T234" s="84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137</v>
      </c>
      <c r="AU234" s="16" t="s">
        <v>143</v>
      </c>
    </row>
    <row r="235" s="2" customFormat="1" ht="24.15" customHeight="1">
      <c r="A235" s="37"/>
      <c r="B235" s="38"/>
      <c r="C235" s="204" t="s">
        <v>488</v>
      </c>
      <c r="D235" s="204" t="s">
        <v>131</v>
      </c>
      <c r="E235" s="205" t="s">
        <v>762</v>
      </c>
      <c r="F235" s="206" t="s">
        <v>763</v>
      </c>
      <c r="G235" s="207" t="s">
        <v>134</v>
      </c>
      <c r="H235" s="208">
        <v>0.69999999999999996</v>
      </c>
      <c r="I235" s="209"/>
      <c r="J235" s="210">
        <f>ROUND(I235*H235,2)</f>
        <v>0</v>
      </c>
      <c r="K235" s="211"/>
      <c r="L235" s="43"/>
      <c r="M235" s="212" t="s">
        <v>19</v>
      </c>
      <c r="N235" s="213" t="s">
        <v>43</v>
      </c>
      <c r="O235" s="83"/>
      <c r="P235" s="214">
        <f>O235*H235</f>
        <v>0</v>
      </c>
      <c r="Q235" s="214">
        <v>0.00063000000000000003</v>
      </c>
      <c r="R235" s="214">
        <f>Q235*H235</f>
        <v>0.00044099999999999999</v>
      </c>
      <c r="S235" s="214">
        <v>0</v>
      </c>
      <c r="T235" s="215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16" t="s">
        <v>135</v>
      </c>
      <c r="AT235" s="216" t="s">
        <v>131</v>
      </c>
      <c r="AU235" s="216" t="s">
        <v>143</v>
      </c>
      <c r="AY235" s="16" t="s">
        <v>129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6" t="s">
        <v>80</v>
      </c>
      <c r="BK235" s="217">
        <f>ROUND(I235*H235,2)</f>
        <v>0</v>
      </c>
      <c r="BL235" s="16" t="s">
        <v>135</v>
      </c>
      <c r="BM235" s="216" t="s">
        <v>764</v>
      </c>
    </row>
    <row r="236" s="2" customFormat="1">
      <c r="A236" s="37"/>
      <c r="B236" s="38"/>
      <c r="C236" s="39"/>
      <c r="D236" s="218" t="s">
        <v>137</v>
      </c>
      <c r="E236" s="39"/>
      <c r="F236" s="219" t="s">
        <v>765</v>
      </c>
      <c r="G236" s="39"/>
      <c r="H236" s="39"/>
      <c r="I236" s="220"/>
      <c r="J236" s="39"/>
      <c r="K236" s="39"/>
      <c r="L236" s="43"/>
      <c r="M236" s="221"/>
      <c r="N236" s="222"/>
      <c r="O236" s="83"/>
      <c r="P236" s="83"/>
      <c r="Q236" s="83"/>
      <c r="R236" s="83"/>
      <c r="S236" s="83"/>
      <c r="T236" s="84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137</v>
      </c>
      <c r="AU236" s="16" t="s">
        <v>143</v>
      </c>
    </row>
    <row r="237" s="12" customFormat="1" ht="22.8" customHeight="1">
      <c r="A237" s="12"/>
      <c r="B237" s="188"/>
      <c r="C237" s="189"/>
      <c r="D237" s="190" t="s">
        <v>71</v>
      </c>
      <c r="E237" s="202" t="s">
        <v>535</v>
      </c>
      <c r="F237" s="202" t="s">
        <v>536</v>
      </c>
      <c r="G237" s="189"/>
      <c r="H237" s="189"/>
      <c r="I237" s="192"/>
      <c r="J237" s="203">
        <f>BK237</f>
        <v>0</v>
      </c>
      <c r="K237" s="189"/>
      <c r="L237" s="194"/>
      <c r="M237" s="195"/>
      <c r="N237" s="196"/>
      <c r="O237" s="196"/>
      <c r="P237" s="197">
        <f>SUM(P238:P245)</f>
        <v>0</v>
      </c>
      <c r="Q237" s="196"/>
      <c r="R237" s="197">
        <f>SUM(R238:R245)</f>
        <v>0</v>
      </c>
      <c r="S237" s="196"/>
      <c r="T237" s="198">
        <f>SUM(T238:T245)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199" t="s">
        <v>80</v>
      </c>
      <c r="AT237" s="200" t="s">
        <v>71</v>
      </c>
      <c r="AU237" s="200" t="s">
        <v>80</v>
      </c>
      <c r="AY237" s="199" t="s">
        <v>129</v>
      </c>
      <c r="BK237" s="201">
        <f>SUM(BK238:BK245)</f>
        <v>0</v>
      </c>
    </row>
    <row r="238" s="2" customFormat="1" ht="37.8" customHeight="1">
      <c r="A238" s="37"/>
      <c r="B238" s="38"/>
      <c r="C238" s="204" t="s">
        <v>492</v>
      </c>
      <c r="D238" s="204" t="s">
        <v>131</v>
      </c>
      <c r="E238" s="205" t="s">
        <v>538</v>
      </c>
      <c r="F238" s="206" t="s">
        <v>539</v>
      </c>
      <c r="G238" s="207" t="s">
        <v>388</v>
      </c>
      <c r="H238" s="208">
        <v>269.24000000000001</v>
      </c>
      <c r="I238" s="209"/>
      <c r="J238" s="210">
        <f>ROUND(I238*H238,2)</f>
        <v>0</v>
      </c>
      <c r="K238" s="211"/>
      <c r="L238" s="43"/>
      <c r="M238" s="212" t="s">
        <v>19</v>
      </c>
      <c r="N238" s="213" t="s">
        <v>43</v>
      </c>
      <c r="O238" s="83"/>
      <c r="P238" s="214">
        <f>O238*H238</f>
        <v>0</v>
      </c>
      <c r="Q238" s="214">
        <v>0</v>
      </c>
      <c r="R238" s="214">
        <f>Q238*H238</f>
        <v>0</v>
      </c>
      <c r="S238" s="214">
        <v>0</v>
      </c>
      <c r="T238" s="215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16" t="s">
        <v>135</v>
      </c>
      <c r="AT238" s="216" t="s">
        <v>131</v>
      </c>
      <c r="AU238" s="216" t="s">
        <v>82</v>
      </c>
      <c r="AY238" s="16" t="s">
        <v>129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6" t="s">
        <v>80</v>
      </c>
      <c r="BK238" s="217">
        <f>ROUND(I238*H238,2)</f>
        <v>0</v>
      </c>
      <c r="BL238" s="16" t="s">
        <v>135</v>
      </c>
      <c r="BM238" s="216" t="s">
        <v>766</v>
      </c>
    </row>
    <row r="239" s="2" customFormat="1">
      <c r="A239" s="37"/>
      <c r="B239" s="38"/>
      <c r="C239" s="39"/>
      <c r="D239" s="218" t="s">
        <v>137</v>
      </c>
      <c r="E239" s="39"/>
      <c r="F239" s="219" t="s">
        <v>541</v>
      </c>
      <c r="G239" s="39"/>
      <c r="H239" s="39"/>
      <c r="I239" s="220"/>
      <c r="J239" s="39"/>
      <c r="K239" s="39"/>
      <c r="L239" s="43"/>
      <c r="M239" s="221"/>
      <c r="N239" s="222"/>
      <c r="O239" s="83"/>
      <c r="P239" s="83"/>
      <c r="Q239" s="83"/>
      <c r="R239" s="83"/>
      <c r="S239" s="83"/>
      <c r="T239" s="84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137</v>
      </c>
      <c r="AU239" s="16" t="s">
        <v>82</v>
      </c>
    </row>
    <row r="240" s="2" customFormat="1" ht="44.25" customHeight="1">
      <c r="A240" s="37"/>
      <c r="B240" s="38"/>
      <c r="C240" s="204" t="s">
        <v>497</v>
      </c>
      <c r="D240" s="204" t="s">
        <v>131</v>
      </c>
      <c r="E240" s="205" t="s">
        <v>543</v>
      </c>
      <c r="F240" s="206" t="s">
        <v>544</v>
      </c>
      <c r="G240" s="207" t="s">
        <v>388</v>
      </c>
      <c r="H240" s="208">
        <v>5115.5600000000004</v>
      </c>
      <c r="I240" s="209"/>
      <c r="J240" s="210">
        <f>ROUND(I240*H240,2)</f>
        <v>0</v>
      </c>
      <c r="K240" s="211"/>
      <c r="L240" s="43"/>
      <c r="M240" s="212" t="s">
        <v>19</v>
      </c>
      <c r="N240" s="213" t="s">
        <v>43</v>
      </c>
      <c r="O240" s="83"/>
      <c r="P240" s="214">
        <f>O240*H240</f>
        <v>0</v>
      </c>
      <c r="Q240" s="214">
        <v>0</v>
      </c>
      <c r="R240" s="214">
        <f>Q240*H240</f>
        <v>0</v>
      </c>
      <c r="S240" s="214">
        <v>0</v>
      </c>
      <c r="T240" s="215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16" t="s">
        <v>135</v>
      </c>
      <c r="AT240" s="216" t="s">
        <v>131</v>
      </c>
      <c r="AU240" s="216" t="s">
        <v>82</v>
      </c>
      <c r="AY240" s="16" t="s">
        <v>129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6" t="s">
        <v>80</v>
      </c>
      <c r="BK240" s="217">
        <f>ROUND(I240*H240,2)</f>
        <v>0</v>
      </c>
      <c r="BL240" s="16" t="s">
        <v>135</v>
      </c>
      <c r="BM240" s="216" t="s">
        <v>767</v>
      </c>
    </row>
    <row r="241" s="2" customFormat="1">
      <c r="A241" s="37"/>
      <c r="B241" s="38"/>
      <c r="C241" s="39"/>
      <c r="D241" s="218" t="s">
        <v>137</v>
      </c>
      <c r="E241" s="39"/>
      <c r="F241" s="219" t="s">
        <v>546</v>
      </c>
      <c r="G241" s="39"/>
      <c r="H241" s="39"/>
      <c r="I241" s="220"/>
      <c r="J241" s="39"/>
      <c r="K241" s="39"/>
      <c r="L241" s="43"/>
      <c r="M241" s="221"/>
      <c r="N241" s="222"/>
      <c r="O241" s="83"/>
      <c r="P241" s="83"/>
      <c r="Q241" s="83"/>
      <c r="R241" s="83"/>
      <c r="S241" s="83"/>
      <c r="T241" s="84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137</v>
      </c>
      <c r="AU241" s="16" t="s">
        <v>82</v>
      </c>
    </row>
    <row r="242" s="2" customFormat="1" ht="24.15" customHeight="1">
      <c r="A242" s="37"/>
      <c r="B242" s="38"/>
      <c r="C242" s="204" t="s">
        <v>501</v>
      </c>
      <c r="D242" s="204" t="s">
        <v>131</v>
      </c>
      <c r="E242" s="205" t="s">
        <v>548</v>
      </c>
      <c r="F242" s="206" t="s">
        <v>549</v>
      </c>
      <c r="G242" s="207" t="s">
        <v>388</v>
      </c>
      <c r="H242" s="208">
        <v>269.24000000000001</v>
      </c>
      <c r="I242" s="209"/>
      <c r="J242" s="210">
        <f>ROUND(I242*H242,2)</f>
        <v>0</v>
      </c>
      <c r="K242" s="211"/>
      <c r="L242" s="43"/>
      <c r="M242" s="212" t="s">
        <v>19</v>
      </c>
      <c r="N242" s="213" t="s">
        <v>43</v>
      </c>
      <c r="O242" s="83"/>
      <c r="P242" s="214">
        <f>O242*H242</f>
        <v>0</v>
      </c>
      <c r="Q242" s="214">
        <v>0</v>
      </c>
      <c r="R242" s="214">
        <f>Q242*H242</f>
        <v>0</v>
      </c>
      <c r="S242" s="214">
        <v>0</v>
      </c>
      <c r="T242" s="215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16" t="s">
        <v>135</v>
      </c>
      <c r="AT242" s="216" t="s">
        <v>131</v>
      </c>
      <c r="AU242" s="216" t="s">
        <v>82</v>
      </c>
      <c r="AY242" s="16" t="s">
        <v>129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6" t="s">
        <v>80</v>
      </c>
      <c r="BK242" s="217">
        <f>ROUND(I242*H242,2)</f>
        <v>0</v>
      </c>
      <c r="BL242" s="16" t="s">
        <v>135</v>
      </c>
      <c r="BM242" s="216" t="s">
        <v>768</v>
      </c>
    </row>
    <row r="243" s="2" customFormat="1">
      <c r="A243" s="37"/>
      <c r="B243" s="38"/>
      <c r="C243" s="39"/>
      <c r="D243" s="218" t="s">
        <v>137</v>
      </c>
      <c r="E243" s="39"/>
      <c r="F243" s="219" t="s">
        <v>551</v>
      </c>
      <c r="G243" s="39"/>
      <c r="H243" s="39"/>
      <c r="I243" s="220"/>
      <c r="J243" s="39"/>
      <c r="K243" s="39"/>
      <c r="L243" s="43"/>
      <c r="M243" s="221"/>
      <c r="N243" s="222"/>
      <c r="O243" s="83"/>
      <c r="P243" s="83"/>
      <c r="Q243" s="83"/>
      <c r="R243" s="83"/>
      <c r="S243" s="83"/>
      <c r="T243" s="84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137</v>
      </c>
      <c r="AU243" s="16" t="s">
        <v>82</v>
      </c>
    </row>
    <row r="244" s="2" customFormat="1" ht="44.25" customHeight="1">
      <c r="A244" s="37"/>
      <c r="B244" s="38"/>
      <c r="C244" s="204" t="s">
        <v>506</v>
      </c>
      <c r="D244" s="204" t="s">
        <v>131</v>
      </c>
      <c r="E244" s="205" t="s">
        <v>769</v>
      </c>
      <c r="F244" s="206" t="s">
        <v>770</v>
      </c>
      <c r="G244" s="207" t="s">
        <v>388</v>
      </c>
      <c r="H244" s="208">
        <v>5.7199999999999998</v>
      </c>
      <c r="I244" s="209"/>
      <c r="J244" s="210">
        <f>ROUND(I244*H244,2)</f>
        <v>0</v>
      </c>
      <c r="K244" s="211"/>
      <c r="L244" s="43"/>
      <c r="M244" s="212" t="s">
        <v>19</v>
      </c>
      <c r="N244" s="213" t="s">
        <v>43</v>
      </c>
      <c r="O244" s="83"/>
      <c r="P244" s="214">
        <f>O244*H244</f>
        <v>0</v>
      </c>
      <c r="Q244" s="214">
        <v>0</v>
      </c>
      <c r="R244" s="214">
        <f>Q244*H244</f>
        <v>0</v>
      </c>
      <c r="S244" s="214">
        <v>0</v>
      </c>
      <c r="T244" s="215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16" t="s">
        <v>135</v>
      </c>
      <c r="AT244" s="216" t="s">
        <v>131</v>
      </c>
      <c r="AU244" s="216" t="s">
        <v>82</v>
      </c>
      <c r="AY244" s="16" t="s">
        <v>129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6" t="s">
        <v>80</v>
      </c>
      <c r="BK244" s="217">
        <f>ROUND(I244*H244,2)</f>
        <v>0</v>
      </c>
      <c r="BL244" s="16" t="s">
        <v>135</v>
      </c>
      <c r="BM244" s="216" t="s">
        <v>771</v>
      </c>
    </row>
    <row r="245" s="2" customFormat="1">
      <c r="A245" s="37"/>
      <c r="B245" s="38"/>
      <c r="C245" s="39"/>
      <c r="D245" s="218" t="s">
        <v>137</v>
      </c>
      <c r="E245" s="39"/>
      <c r="F245" s="219" t="s">
        <v>772</v>
      </c>
      <c r="G245" s="39"/>
      <c r="H245" s="39"/>
      <c r="I245" s="220"/>
      <c r="J245" s="39"/>
      <c r="K245" s="39"/>
      <c r="L245" s="43"/>
      <c r="M245" s="221"/>
      <c r="N245" s="222"/>
      <c r="O245" s="83"/>
      <c r="P245" s="83"/>
      <c r="Q245" s="83"/>
      <c r="R245" s="83"/>
      <c r="S245" s="83"/>
      <c r="T245" s="84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137</v>
      </c>
      <c r="AU245" s="16" t="s">
        <v>82</v>
      </c>
    </row>
    <row r="246" s="12" customFormat="1" ht="22.8" customHeight="1">
      <c r="A246" s="12"/>
      <c r="B246" s="188"/>
      <c r="C246" s="189"/>
      <c r="D246" s="190" t="s">
        <v>71</v>
      </c>
      <c r="E246" s="202" t="s">
        <v>552</v>
      </c>
      <c r="F246" s="202" t="s">
        <v>553</v>
      </c>
      <c r="G246" s="189"/>
      <c r="H246" s="189"/>
      <c r="I246" s="192"/>
      <c r="J246" s="203">
        <f>BK246</f>
        <v>0</v>
      </c>
      <c r="K246" s="189"/>
      <c r="L246" s="194"/>
      <c r="M246" s="195"/>
      <c r="N246" s="196"/>
      <c r="O246" s="196"/>
      <c r="P246" s="197">
        <f>SUM(P247:P250)</f>
        <v>0</v>
      </c>
      <c r="Q246" s="196"/>
      <c r="R246" s="197">
        <f>SUM(R247:R250)</f>
        <v>0</v>
      </c>
      <c r="S246" s="196"/>
      <c r="T246" s="198">
        <f>SUM(T247:T250)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199" t="s">
        <v>80</v>
      </c>
      <c r="AT246" s="200" t="s">
        <v>71</v>
      </c>
      <c r="AU246" s="200" t="s">
        <v>80</v>
      </c>
      <c r="AY246" s="199" t="s">
        <v>129</v>
      </c>
      <c r="BK246" s="201">
        <f>SUM(BK247:BK250)</f>
        <v>0</v>
      </c>
    </row>
    <row r="247" s="2" customFormat="1" ht="44.25" customHeight="1">
      <c r="A247" s="37"/>
      <c r="B247" s="38"/>
      <c r="C247" s="204" t="s">
        <v>510</v>
      </c>
      <c r="D247" s="204" t="s">
        <v>131</v>
      </c>
      <c r="E247" s="205" t="s">
        <v>555</v>
      </c>
      <c r="F247" s="206" t="s">
        <v>556</v>
      </c>
      <c r="G247" s="207" t="s">
        <v>388</v>
      </c>
      <c r="H247" s="208">
        <v>1308.731</v>
      </c>
      <c r="I247" s="209"/>
      <c r="J247" s="210">
        <f>ROUND(I247*H247,2)</f>
        <v>0</v>
      </c>
      <c r="K247" s="211"/>
      <c r="L247" s="43"/>
      <c r="M247" s="212" t="s">
        <v>19</v>
      </c>
      <c r="N247" s="213" t="s">
        <v>43</v>
      </c>
      <c r="O247" s="83"/>
      <c r="P247" s="214">
        <f>O247*H247</f>
        <v>0</v>
      </c>
      <c r="Q247" s="214">
        <v>0</v>
      </c>
      <c r="R247" s="214">
        <f>Q247*H247</f>
        <v>0</v>
      </c>
      <c r="S247" s="214">
        <v>0</v>
      </c>
      <c r="T247" s="215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16" t="s">
        <v>135</v>
      </c>
      <c r="AT247" s="216" t="s">
        <v>131</v>
      </c>
      <c r="AU247" s="216" t="s">
        <v>82</v>
      </c>
      <c r="AY247" s="16" t="s">
        <v>129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6" t="s">
        <v>80</v>
      </c>
      <c r="BK247" s="217">
        <f>ROUND(I247*H247,2)</f>
        <v>0</v>
      </c>
      <c r="BL247" s="16" t="s">
        <v>135</v>
      </c>
      <c r="BM247" s="216" t="s">
        <v>773</v>
      </c>
    </row>
    <row r="248" s="2" customFormat="1">
      <c r="A248" s="37"/>
      <c r="B248" s="38"/>
      <c r="C248" s="39"/>
      <c r="D248" s="218" t="s">
        <v>137</v>
      </c>
      <c r="E248" s="39"/>
      <c r="F248" s="219" t="s">
        <v>558</v>
      </c>
      <c r="G248" s="39"/>
      <c r="H248" s="39"/>
      <c r="I248" s="220"/>
      <c r="J248" s="39"/>
      <c r="K248" s="39"/>
      <c r="L248" s="43"/>
      <c r="M248" s="221"/>
      <c r="N248" s="222"/>
      <c r="O248" s="83"/>
      <c r="P248" s="83"/>
      <c r="Q248" s="83"/>
      <c r="R248" s="83"/>
      <c r="S248" s="83"/>
      <c r="T248" s="84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137</v>
      </c>
      <c r="AU248" s="16" t="s">
        <v>82</v>
      </c>
    </row>
    <row r="249" s="2" customFormat="1" ht="55.5" customHeight="1">
      <c r="A249" s="37"/>
      <c r="B249" s="38"/>
      <c r="C249" s="204" t="s">
        <v>515</v>
      </c>
      <c r="D249" s="204" t="s">
        <v>131</v>
      </c>
      <c r="E249" s="205" t="s">
        <v>560</v>
      </c>
      <c r="F249" s="206" t="s">
        <v>561</v>
      </c>
      <c r="G249" s="207" t="s">
        <v>388</v>
      </c>
      <c r="H249" s="208">
        <v>1308.731</v>
      </c>
      <c r="I249" s="209"/>
      <c r="J249" s="210">
        <f>ROUND(I249*H249,2)</f>
        <v>0</v>
      </c>
      <c r="K249" s="211"/>
      <c r="L249" s="43"/>
      <c r="M249" s="212" t="s">
        <v>19</v>
      </c>
      <c r="N249" s="213" t="s">
        <v>43</v>
      </c>
      <c r="O249" s="83"/>
      <c r="P249" s="214">
        <f>O249*H249</f>
        <v>0</v>
      </c>
      <c r="Q249" s="214">
        <v>0</v>
      </c>
      <c r="R249" s="214">
        <f>Q249*H249</f>
        <v>0</v>
      </c>
      <c r="S249" s="214">
        <v>0</v>
      </c>
      <c r="T249" s="215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16" t="s">
        <v>135</v>
      </c>
      <c r="AT249" s="216" t="s">
        <v>131</v>
      </c>
      <c r="AU249" s="216" t="s">
        <v>82</v>
      </c>
      <c r="AY249" s="16" t="s">
        <v>129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6" t="s">
        <v>80</v>
      </c>
      <c r="BK249" s="217">
        <f>ROUND(I249*H249,2)</f>
        <v>0</v>
      </c>
      <c r="BL249" s="16" t="s">
        <v>135</v>
      </c>
      <c r="BM249" s="216" t="s">
        <v>774</v>
      </c>
    </row>
    <row r="250" s="2" customFormat="1">
      <c r="A250" s="37"/>
      <c r="B250" s="38"/>
      <c r="C250" s="39"/>
      <c r="D250" s="218" t="s">
        <v>137</v>
      </c>
      <c r="E250" s="39"/>
      <c r="F250" s="219" t="s">
        <v>563</v>
      </c>
      <c r="G250" s="39"/>
      <c r="H250" s="39"/>
      <c r="I250" s="220"/>
      <c r="J250" s="39"/>
      <c r="K250" s="39"/>
      <c r="L250" s="43"/>
      <c r="M250" s="239"/>
      <c r="N250" s="240"/>
      <c r="O250" s="236"/>
      <c r="P250" s="236"/>
      <c r="Q250" s="236"/>
      <c r="R250" s="236"/>
      <c r="S250" s="236"/>
      <c r="T250" s="241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137</v>
      </c>
      <c r="AU250" s="16" t="s">
        <v>82</v>
      </c>
    </row>
    <row r="251" s="2" customFormat="1" ht="6.96" customHeight="1">
      <c r="A251" s="37"/>
      <c r="B251" s="58"/>
      <c r="C251" s="59"/>
      <c r="D251" s="59"/>
      <c r="E251" s="59"/>
      <c r="F251" s="59"/>
      <c r="G251" s="59"/>
      <c r="H251" s="59"/>
      <c r="I251" s="59"/>
      <c r="J251" s="59"/>
      <c r="K251" s="59"/>
      <c r="L251" s="43"/>
      <c r="M251" s="37"/>
      <c r="O251" s="37"/>
      <c r="P251" s="37"/>
      <c r="Q251" s="37"/>
      <c r="R251" s="37"/>
      <c r="S251" s="37"/>
      <c r="T251" s="37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</row>
  </sheetData>
  <sheetProtection sheet="1" autoFilter="0" formatColumns="0" formatRows="0" objects="1" scenarios="1" spinCount="100000" saltValue="gu+Rf2EX+8WmdELFUEAy2KsR501TrusUrVhzH03yJbl0YlbU5ijIfLGOKKnLLZTgenl5pNYHXX5IFVx+Lc7FWg==" hashValue="DTbMWmqnWROmC/5hXzGDNJrnlOrN5XZ8gb3Ng6Ff1R2z6C7qNP9BmPFDJyDXOO7wEDSRKsslGi63KNQjDO2pIQ==" algorithmName="SHA-512" password="CC35"/>
  <autoFilter ref="C87:K250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4_02/111251103"/>
    <hyperlink ref="F94" r:id="rId2" display="https://podminky.urs.cz/item/CS_URS_2024_02/112101101"/>
    <hyperlink ref="F96" r:id="rId3" display="https://podminky.urs.cz/item/CS_URS_2024_02/112101102"/>
    <hyperlink ref="F98" r:id="rId4" display="https://podminky.urs.cz/item/CS_URS_2024_02/112101103"/>
    <hyperlink ref="F100" r:id="rId5" display="https://podminky.urs.cz/item/CS_URS_2024_02/112251101"/>
    <hyperlink ref="F102" r:id="rId6" display="https://podminky.urs.cz/item/CS_URS_2024_02/112251102"/>
    <hyperlink ref="F104" r:id="rId7" display="https://podminky.urs.cz/item/CS_URS_2024_02/112251103"/>
    <hyperlink ref="F106" r:id="rId8" display="https://podminky.urs.cz/item/CS_URS_2024_02/111209111"/>
    <hyperlink ref="F108" r:id="rId9" display="https://podminky.urs.cz/item/CS_URS_2024_02/116951101"/>
    <hyperlink ref="F110" r:id="rId10" display="https://podminky.urs.cz/item/CS_URS_2024_02/121151124"/>
    <hyperlink ref="F112" r:id="rId11" display="https://podminky.urs.cz/item/CS_URS_2024_02/122251104"/>
    <hyperlink ref="F114" r:id="rId12" display="https://podminky.urs.cz/item/CS_URS_2024_02/131251203"/>
    <hyperlink ref="F116" r:id="rId13" display="https://podminky.urs.cz/item/CS_URS_2024_02/151101201"/>
    <hyperlink ref="F118" r:id="rId14" display="https://podminky.urs.cz/item/CS_URS_2024_02/151101211"/>
    <hyperlink ref="F120" r:id="rId15" display="https://podminky.urs.cz/item/CS_URS_2024_02/151101401"/>
    <hyperlink ref="F122" r:id="rId16" display="https://podminky.urs.cz/item/CS_URS_2024_02/151101411"/>
    <hyperlink ref="F124" r:id="rId17" display="https://podminky.urs.cz/item/CS_URS_2024_02/161151103"/>
    <hyperlink ref="F126" r:id="rId18" display="https://podminky.urs.cz/item/CS_URS_2024_02/162351103"/>
    <hyperlink ref="F128" r:id="rId19" display="https://podminky.urs.cz/item/CS_URS_2024_02/162651112"/>
    <hyperlink ref="F130" r:id="rId20" display="https://podminky.urs.cz/item/CS_URS_2024_02/162201411"/>
    <hyperlink ref="F132" r:id="rId21" display="https://podminky.urs.cz/item/CS_URS_2024_02/162201412"/>
    <hyperlink ref="F134" r:id="rId22" display="https://podminky.urs.cz/item/CS_URS_2024_02/162201413"/>
    <hyperlink ref="F136" r:id="rId23" display="https://podminky.urs.cz/item/CS_URS_2024_02/162201421"/>
    <hyperlink ref="F138" r:id="rId24" display="https://podminky.urs.cz/item/CS_URS_2024_02/162201422"/>
    <hyperlink ref="F140" r:id="rId25" display="https://podminky.urs.cz/item/CS_URS_2024_02/162201423"/>
    <hyperlink ref="F142" r:id="rId26" display="https://podminky.urs.cz/item/CS_URS_2024_02/162301951"/>
    <hyperlink ref="F144" r:id="rId27" display="https://podminky.urs.cz/item/CS_URS_2024_02/162301952"/>
    <hyperlink ref="F146" r:id="rId28" display="https://podminky.urs.cz/item/CS_URS_2024_02/162301953"/>
    <hyperlink ref="F148" r:id="rId29" display="https://podminky.urs.cz/item/CS_URS_2024_02/162301971"/>
    <hyperlink ref="F150" r:id="rId30" display="https://podminky.urs.cz/item/CS_URS_2024_02/162301972"/>
    <hyperlink ref="F152" r:id="rId31" display="https://podminky.urs.cz/item/CS_URS_2024_02/162301973"/>
    <hyperlink ref="F154" r:id="rId32" display="https://podminky.urs.cz/item/CS_URS_2024_02/162201401"/>
    <hyperlink ref="F156" r:id="rId33" display="https://podminky.urs.cz/item/CS_URS_2024_02/162201402"/>
    <hyperlink ref="F158" r:id="rId34" display="https://podminky.urs.cz/item/CS_URS_2024_02/162201403"/>
    <hyperlink ref="F160" r:id="rId35" display="https://podminky.urs.cz/item/CS_URS_2024_02/162301501"/>
    <hyperlink ref="F162" r:id="rId36" display="https://podminky.urs.cz/item/CS_URS_2024_02/167151111"/>
    <hyperlink ref="F164" r:id="rId37" display="https://podminky.urs.cz/item/CS_URS_2024_02/171151103"/>
    <hyperlink ref="F166" r:id="rId38" display="https://podminky.urs.cz/item/CS_URS_2024_02/171151101"/>
    <hyperlink ref="F168" r:id="rId39" display="https://podminky.urs.cz/item/CS_URS_2024_02/171251201"/>
    <hyperlink ref="F170" r:id="rId40" display="https://podminky.urs.cz/item/CS_URS_2024_02/174151101"/>
    <hyperlink ref="F172" r:id="rId41" display="https://podminky.urs.cz/item/CS_URS_2024_02/174251201"/>
    <hyperlink ref="F175" r:id="rId42" display="https://podminky.urs.cz/item/CS_URS_2024_02/181351104"/>
    <hyperlink ref="F177" r:id="rId43" display="https://podminky.urs.cz/item/CS_URS_2024_02/181951112"/>
    <hyperlink ref="F179" r:id="rId44" display="https://podminky.urs.cz/item/CS_URS_2024_02/182151111"/>
    <hyperlink ref="F181" r:id="rId45" display="https://podminky.urs.cz/item/CS_URS_2024_02/182251101"/>
    <hyperlink ref="F183" r:id="rId46" display="https://podminky.urs.cz/item/CS_URS_2024_02/182351133"/>
    <hyperlink ref="F185" r:id="rId47" display="https://podminky.urs.cz/item/CS_URS_2024_02/181411121"/>
    <hyperlink ref="F188" r:id="rId48" display="https://podminky.urs.cz/item/CS_URS_2024_02/181411122"/>
    <hyperlink ref="F191" r:id="rId49" display="https://podminky.urs.cz/item/CS_URS_2024_02/185851121"/>
    <hyperlink ref="F193" r:id="rId50" display="https://podminky.urs.cz/item/CS_URS_2024_02/185804312"/>
    <hyperlink ref="F195" r:id="rId51" display="https://podminky.urs.cz/item/CS_URS_2024_02/113107213"/>
    <hyperlink ref="F197" r:id="rId52" display="https://podminky.urs.cz/item/CS_URS_2024_02/113107312"/>
    <hyperlink ref="F199" r:id="rId53" display="https://podminky.urs.cz/item/CS_URS_2024_02/113107342"/>
    <hyperlink ref="F202" r:id="rId54" display="https://podminky.urs.cz/item/CS_URS_2024_02/275354111"/>
    <hyperlink ref="F204" r:id="rId55" display="https://podminky.urs.cz/item/CS_URS_2024_02/275354211"/>
    <hyperlink ref="F206" r:id="rId56" display="https://podminky.urs.cz/item/CS_URS_2024_02/274311127"/>
    <hyperlink ref="F209" r:id="rId57" display="https://podminky.urs.cz/item/CS_URS_2024_02/564851111"/>
    <hyperlink ref="F211" r:id="rId58" display="https://podminky.urs.cz/item/CS_URS_2024_02/564861111"/>
    <hyperlink ref="F213" r:id="rId59" display="https://podminky.urs.cz/item/CS_URS_2024_02/574381112"/>
    <hyperlink ref="F215" r:id="rId60" display="https://podminky.urs.cz/item/CS_URS_2024_02/573411104"/>
    <hyperlink ref="F217" r:id="rId61" display="https://podminky.urs.cz/item/CS_URS_2024_02/573411105"/>
    <hyperlink ref="F219" r:id="rId62" display="https://podminky.urs.cz/item/CS_URS_2024_02/569751111"/>
    <hyperlink ref="F221" r:id="rId63" display="https://podminky.urs.cz/item/CS_URS_2024_02/599141111"/>
    <hyperlink ref="F225" r:id="rId64" display="https://podminky.urs.cz/item/CS_URS_2024_02/919521015"/>
    <hyperlink ref="F229" r:id="rId65" display="https://podminky.urs.cz/item/CS_URS_2024_02/919535556"/>
    <hyperlink ref="F231" r:id="rId66" display="https://podminky.urs.cz/item/CS_URS_2024_02/919735113"/>
    <hyperlink ref="F234" r:id="rId67" display="https://podminky.urs.cz/item/CS_URS_2024_02/938902206"/>
    <hyperlink ref="F236" r:id="rId68" display="https://podminky.urs.cz/item/CS_URS_2024_02/931992111"/>
    <hyperlink ref="F239" r:id="rId69" display="https://podminky.urs.cz/item/CS_URS_2024_02/997002511"/>
    <hyperlink ref="F241" r:id="rId70" display="https://podminky.urs.cz/item/CS_URS_2024_02/997002519"/>
    <hyperlink ref="F243" r:id="rId71" display="https://podminky.urs.cz/item/CS_URS_2024_02/997002611"/>
    <hyperlink ref="F245" r:id="rId72" display="https://podminky.urs.cz/item/CS_URS_2024_02/997221875"/>
    <hyperlink ref="F248" r:id="rId73" display="https://podminky.urs.cz/item/CS_URS_2024_02/998225111"/>
    <hyperlink ref="F250" r:id="rId74" display="https://podminky.urs.cz/item/CS_URS_2024_02/9982251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96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 xml:space="preserve">Polní cesty  C1, C4 a C5 v katastrálním území Kosmo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97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775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12. 8. 2024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30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32</v>
      </c>
      <c r="E20" s="37"/>
      <c r="F20" s="37"/>
      <c r="G20" s="37"/>
      <c r="H20" s="37"/>
      <c r="I20" s="131" t="s">
        <v>26</v>
      </c>
      <c r="J20" s="135" t="s">
        <v>33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34</v>
      </c>
      <c r="F21" s="37"/>
      <c r="G21" s="37"/>
      <c r="H21" s="37"/>
      <c r="I21" s="131" t="s">
        <v>29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26</v>
      </c>
      <c r="J23" s="135" t="s">
        <v>33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34</v>
      </c>
      <c r="F24" s="37"/>
      <c r="G24" s="37"/>
      <c r="H24" s="37"/>
      <c r="I24" s="131" t="s">
        <v>29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71.25" customHeight="1">
      <c r="A27" s="137"/>
      <c r="B27" s="138"/>
      <c r="C27" s="137"/>
      <c r="D27" s="137"/>
      <c r="E27" s="139" t="s">
        <v>37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ROUND(J86,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ROUND((SUM(BE86:BE216)),  2)</f>
        <v>0</v>
      </c>
      <c r="G33" s="37"/>
      <c r="H33" s="37"/>
      <c r="I33" s="147">
        <v>0.20999999999999999</v>
      </c>
      <c r="J33" s="146">
        <f>ROUND(((SUM(BE86:BE216))*I33),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ROUND((SUM(BF86:BF216)),  2)</f>
        <v>0</v>
      </c>
      <c r="G34" s="37"/>
      <c r="H34" s="37"/>
      <c r="I34" s="147">
        <v>0.12</v>
      </c>
      <c r="J34" s="146">
        <f>ROUND(((SUM(BF86:BF216))*I34),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ROUND((SUM(BG86:BG216)),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ROUND((SUM(BH86:BH216)),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ROUND((SUM(BI86:BI216)),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99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 xml:space="preserve">Polní cesty  C1, C4 a C5 v katastrálním území Kosmo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97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 03 - Polní cesta C5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Kosmo</v>
      </c>
      <c r="G52" s="39"/>
      <c r="H52" s="39"/>
      <c r="I52" s="31" t="s">
        <v>23</v>
      </c>
      <c r="J52" s="71" t="str">
        <f>IF(J12="","",J12)</f>
        <v>12. 8. 2024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Státní pozemkový úřad, Pobočka Prachatice</v>
      </c>
      <c r="G54" s="39"/>
      <c r="H54" s="39"/>
      <c r="I54" s="31" t="s">
        <v>32</v>
      </c>
      <c r="J54" s="35" t="str">
        <f>E21</f>
        <v>Ing. Petr Kaplan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30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Ing. Petr Kaplan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100</v>
      </c>
      <c r="D57" s="161"/>
      <c r="E57" s="161"/>
      <c r="F57" s="161"/>
      <c r="G57" s="161"/>
      <c r="H57" s="161"/>
      <c r="I57" s="161"/>
      <c r="J57" s="162" t="s">
        <v>101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J86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102</v>
      </c>
    </row>
    <row r="60" s="9" customFormat="1" ht="24.96" customHeight="1">
      <c r="A60" s="9"/>
      <c r="B60" s="164"/>
      <c r="C60" s="165"/>
      <c r="D60" s="166" t="s">
        <v>776</v>
      </c>
      <c r="E60" s="167"/>
      <c r="F60" s="167"/>
      <c r="G60" s="167"/>
      <c r="H60" s="167"/>
      <c r="I60" s="167"/>
      <c r="J60" s="168">
        <f>J87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777</v>
      </c>
      <c r="E61" s="173"/>
      <c r="F61" s="173"/>
      <c r="G61" s="173"/>
      <c r="H61" s="173"/>
      <c r="I61" s="173"/>
      <c r="J61" s="174">
        <f>J88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105</v>
      </c>
      <c r="E62" s="173"/>
      <c r="F62" s="173"/>
      <c r="G62" s="173"/>
      <c r="H62" s="173"/>
      <c r="I62" s="173"/>
      <c r="J62" s="174">
        <f>J187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108</v>
      </c>
      <c r="E63" s="173"/>
      <c r="F63" s="173"/>
      <c r="G63" s="173"/>
      <c r="H63" s="173"/>
      <c r="I63" s="173"/>
      <c r="J63" s="174">
        <f>J191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109</v>
      </c>
      <c r="E64" s="173"/>
      <c r="F64" s="173"/>
      <c r="G64" s="173"/>
      <c r="H64" s="173"/>
      <c r="I64" s="173"/>
      <c r="J64" s="174">
        <f>J204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70"/>
      <c r="C65" s="171"/>
      <c r="D65" s="172" t="s">
        <v>778</v>
      </c>
      <c r="E65" s="173"/>
      <c r="F65" s="173"/>
      <c r="G65" s="173"/>
      <c r="H65" s="173"/>
      <c r="I65" s="173"/>
      <c r="J65" s="174">
        <f>J205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70"/>
      <c r="C66" s="171"/>
      <c r="D66" s="172" t="s">
        <v>779</v>
      </c>
      <c r="E66" s="173"/>
      <c r="F66" s="173"/>
      <c r="G66" s="173"/>
      <c r="H66" s="173"/>
      <c r="I66" s="173"/>
      <c r="J66" s="174">
        <f>J212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58"/>
      <c r="C68" s="59"/>
      <c r="D68" s="59"/>
      <c r="E68" s="59"/>
      <c r="F68" s="59"/>
      <c r="G68" s="59"/>
      <c r="H68" s="59"/>
      <c r="I68" s="59"/>
      <c r="J68" s="59"/>
      <c r="K68" s="5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72" s="2" customFormat="1" ht="6.96" customHeight="1">
      <c r="A72" s="37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114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59" t="str">
        <f>E7</f>
        <v xml:space="preserve">Polní cesty  C1, C4 a C5 v katastrálním území Kosmo</v>
      </c>
      <c r="F76" s="31"/>
      <c r="G76" s="31"/>
      <c r="H76" s="31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97</v>
      </c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8" t="str">
        <f>E9</f>
        <v>SO 03 - Polní cesta C5</v>
      </c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21</v>
      </c>
      <c r="D80" s="39"/>
      <c r="E80" s="39"/>
      <c r="F80" s="26" t="str">
        <f>F12</f>
        <v>Kosmo</v>
      </c>
      <c r="G80" s="39"/>
      <c r="H80" s="39"/>
      <c r="I80" s="31" t="s">
        <v>23</v>
      </c>
      <c r="J80" s="71" t="str">
        <f>IF(J12="","",J12)</f>
        <v>12. 8. 2024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25</v>
      </c>
      <c r="D82" s="39"/>
      <c r="E82" s="39"/>
      <c r="F82" s="26" t="str">
        <f>E15</f>
        <v>Státní pozemkový úřad, Pobočka Prachatice</v>
      </c>
      <c r="G82" s="39"/>
      <c r="H82" s="39"/>
      <c r="I82" s="31" t="s">
        <v>32</v>
      </c>
      <c r="J82" s="35" t="str">
        <f>E21</f>
        <v>Ing. Petr Kaplan</v>
      </c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30</v>
      </c>
      <c r="D83" s="39"/>
      <c r="E83" s="39"/>
      <c r="F83" s="26" t="str">
        <f>IF(E18="","",E18)</f>
        <v>Vyplň údaj</v>
      </c>
      <c r="G83" s="39"/>
      <c r="H83" s="39"/>
      <c r="I83" s="31" t="s">
        <v>35</v>
      </c>
      <c r="J83" s="35" t="str">
        <f>E24</f>
        <v>Ing. Petr Kaplan</v>
      </c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1" customFormat="1" ht="29.28" customHeight="1">
      <c r="A85" s="176"/>
      <c r="B85" s="177"/>
      <c r="C85" s="178" t="s">
        <v>115</v>
      </c>
      <c r="D85" s="179" t="s">
        <v>57</v>
      </c>
      <c r="E85" s="179" t="s">
        <v>53</v>
      </c>
      <c r="F85" s="179" t="s">
        <v>54</v>
      </c>
      <c r="G85" s="179" t="s">
        <v>116</v>
      </c>
      <c r="H85" s="179" t="s">
        <v>117</v>
      </c>
      <c r="I85" s="179" t="s">
        <v>118</v>
      </c>
      <c r="J85" s="180" t="s">
        <v>101</v>
      </c>
      <c r="K85" s="181" t="s">
        <v>119</v>
      </c>
      <c r="L85" s="182"/>
      <c r="M85" s="91" t="s">
        <v>19</v>
      </c>
      <c r="N85" s="92" t="s">
        <v>42</v>
      </c>
      <c r="O85" s="92" t="s">
        <v>120</v>
      </c>
      <c r="P85" s="92" t="s">
        <v>121</v>
      </c>
      <c r="Q85" s="92" t="s">
        <v>122</v>
      </c>
      <c r="R85" s="92" t="s">
        <v>123</v>
      </c>
      <c r="S85" s="92" t="s">
        <v>124</v>
      </c>
      <c r="T85" s="93" t="s">
        <v>125</v>
      </c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</row>
    <row r="86" s="2" customFormat="1" ht="22.8" customHeight="1">
      <c r="A86" s="37"/>
      <c r="B86" s="38"/>
      <c r="C86" s="98" t="s">
        <v>126</v>
      </c>
      <c r="D86" s="39"/>
      <c r="E86" s="39"/>
      <c r="F86" s="39"/>
      <c r="G86" s="39"/>
      <c r="H86" s="39"/>
      <c r="I86" s="39"/>
      <c r="J86" s="183">
        <f>BK86</f>
        <v>0</v>
      </c>
      <c r="K86" s="39"/>
      <c r="L86" s="43"/>
      <c r="M86" s="94"/>
      <c r="N86" s="184"/>
      <c r="O86" s="95"/>
      <c r="P86" s="185">
        <f>P87</f>
        <v>0</v>
      </c>
      <c r="Q86" s="95"/>
      <c r="R86" s="185">
        <f>R87</f>
        <v>2085.6708843599999</v>
      </c>
      <c r="S86" s="95"/>
      <c r="T86" s="186">
        <f>T87</f>
        <v>567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71</v>
      </c>
      <c r="AU86" s="16" t="s">
        <v>102</v>
      </c>
      <c r="BK86" s="187">
        <f>BK87</f>
        <v>0</v>
      </c>
    </row>
    <row r="87" s="12" customFormat="1" ht="25.92" customHeight="1">
      <c r="A87" s="12"/>
      <c r="B87" s="188"/>
      <c r="C87" s="189"/>
      <c r="D87" s="190" t="s">
        <v>71</v>
      </c>
      <c r="E87" s="191" t="s">
        <v>80</v>
      </c>
      <c r="F87" s="191" t="s">
        <v>130</v>
      </c>
      <c r="G87" s="189"/>
      <c r="H87" s="189"/>
      <c r="I87" s="192"/>
      <c r="J87" s="193">
        <f>BK87</f>
        <v>0</v>
      </c>
      <c r="K87" s="189"/>
      <c r="L87" s="194"/>
      <c r="M87" s="195"/>
      <c r="N87" s="196"/>
      <c r="O87" s="196"/>
      <c r="P87" s="197">
        <f>P88+P187+P191+P204</f>
        <v>0</v>
      </c>
      <c r="Q87" s="196"/>
      <c r="R87" s="197">
        <f>R88+R187+R191+R204</f>
        <v>2085.6708843599999</v>
      </c>
      <c r="S87" s="196"/>
      <c r="T87" s="198">
        <f>T88+T187+T191+T204</f>
        <v>567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9" t="s">
        <v>80</v>
      </c>
      <c r="AT87" s="200" t="s">
        <v>71</v>
      </c>
      <c r="AU87" s="200" t="s">
        <v>72</v>
      </c>
      <c r="AY87" s="199" t="s">
        <v>129</v>
      </c>
      <c r="BK87" s="201">
        <f>BK88+BK187+BK191+BK204</f>
        <v>0</v>
      </c>
    </row>
    <row r="88" s="12" customFormat="1" ht="22.8" customHeight="1">
      <c r="A88" s="12"/>
      <c r="B88" s="188"/>
      <c r="C88" s="189"/>
      <c r="D88" s="190" t="s">
        <v>71</v>
      </c>
      <c r="E88" s="202" t="s">
        <v>127</v>
      </c>
      <c r="F88" s="202" t="s">
        <v>128</v>
      </c>
      <c r="G88" s="189"/>
      <c r="H88" s="189"/>
      <c r="I88" s="192"/>
      <c r="J88" s="203">
        <f>BK88</f>
        <v>0</v>
      </c>
      <c r="K88" s="189"/>
      <c r="L88" s="194"/>
      <c r="M88" s="195"/>
      <c r="N88" s="196"/>
      <c r="O88" s="196"/>
      <c r="P88" s="197">
        <f>SUM(P89:P186)</f>
        <v>0</v>
      </c>
      <c r="Q88" s="196"/>
      <c r="R88" s="197">
        <f>SUM(R89:R186)</f>
        <v>1995.0240700000002</v>
      </c>
      <c r="S88" s="196"/>
      <c r="T88" s="198">
        <f>SUM(T89:T186)</f>
        <v>567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9" t="s">
        <v>80</v>
      </c>
      <c r="AT88" s="200" t="s">
        <v>71</v>
      </c>
      <c r="AU88" s="200" t="s">
        <v>80</v>
      </c>
      <c r="AY88" s="199" t="s">
        <v>129</v>
      </c>
      <c r="BK88" s="201">
        <f>SUM(BK89:BK186)</f>
        <v>0</v>
      </c>
    </row>
    <row r="89" s="2" customFormat="1" ht="49.05" customHeight="1">
      <c r="A89" s="37"/>
      <c r="B89" s="38"/>
      <c r="C89" s="204" t="s">
        <v>80</v>
      </c>
      <c r="D89" s="204" t="s">
        <v>131</v>
      </c>
      <c r="E89" s="205" t="s">
        <v>132</v>
      </c>
      <c r="F89" s="206" t="s">
        <v>133</v>
      </c>
      <c r="G89" s="207" t="s">
        <v>134</v>
      </c>
      <c r="H89" s="208">
        <v>2972</v>
      </c>
      <c r="I89" s="209"/>
      <c r="J89" s="210">
        <f>ROUND(I89*H89,2)</f>
        <v>0</v>
      </c>
      <c r="K89" s="211"/>
      <c r="L89" s="43"/>
      <c r="M89" s="212" t="s">
        <v>19</v>
      </c>
      <c r="N89" s="213" t="s">
        <v>43</v>
      </c>
      <c r="O89" s="83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6" t="s">
        <v>135</v>
      </c>
      <c r="AT89" s="216" t="s">
        <v>131</v>
      </c>
      <c r="AU89" s="216" t="s">
        <v>82</v>
      </c>
      <c r="AY89" s="16" t="s">
        <v>129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6" t="s">
        <v>80</v>
      </c>
      <c r="BK89" s="217">
        <f>ROUND(I89*H89,2)</f>
        <v>0</v>
      </c>
      <c r="BL89" s="16" t="s">
        <v>135</v>
      </c>
      <c r="BM89" s="216" t="s">
        <v>780</v>
      </c>
    </row>
    <row r="90" s="2" customFormat="1">
      <c r="A90" s="37"/>
      <c r="B90" s="38"/>
      <c r="C90" s="39"/>
      <c r="D90" s="218" t="s">
        <v>137</v>
      </c>
      <c r="E90" s="39"/>
      <c r="F90" s="219" t="s">
        <v>138</v>
      </c>
      <c r="G90" s="39"/>
      <c r="H90" s="39"/>
      <c r="I90" s="220"/>
      <c r="J90" s="39"/>
      <c r="K90" s="39"/>
      <c r="L90" s="43"/>
      <c r="M90" s="221"/>
      <c r="N90" s="222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137</v>
      </c>
      <c r="AU90" s="16" t="s">
        <v>82</v>
      </c>
    </row>
    <row r="91" s="2" customFormat="1" ht="33" customHeight="1">
      <c r="A91" s="37"/>
      <c r="B91" s="38"/>
      <c r="C91" s="204" t="s">
        <v>82</v>
      </c>
      <c r="D91" s="204" t="s">
        <v>131</v>
      </c>
      <c r="E91" s="205" t="s">
        <v>144</v>
      </c>
      <c r="F91" s="206" t="s">
        <v>145</v>
      </c>
      <c r="G91" s="207" t="s">
        <v>146</v>
      </c>
      <c r="H91" s="208">
        <v>35</v>
      </c>
      <c r="I91" s="209"/>
      <c r="J91" s="210">
        <f>ROUND(I91*H91,2)</f>
        <v>0</v>
      </c>
      <c r="K91" s="211"/>
      <c r="L91" s="43"/>
      <c r="M91" s="212" t="s">
        <v>19</v>
      </c>
      <c r="N91" s="213" t="s">
        <v>43</v>
      </c>
      <c r="O91" s="83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6" t="s">
        <v>135</v>
      </c>
      <c r="AT91" s="216" t="s">
        <v>131</v>
      </c>
      <c r="AU91" s="216" t="s">
        <v>82</v>
      </c>
      <c r="AY91" s="16" t="s">
        <v>129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6" t="s">
        <v>80</v>
      </c>
      <c r="BK91" s="217">
        <f>ROUND(I91*H91,2)</f>
        <v>0</v>
      </c>
      <c r="BL91" s="16" t="s">
        <v>135</v>
      </c>
      <c r="BM91" s="216" t="s">
        <v>781</v>
      </c>
    </row>
    <row r="92" s="2" customFormat="1">
      <c r="A92" s="37"/>
      <c r="B92" s="38"/>
      <c r="C92" s="39"/>
      <c r="D92" s="218" t="s">
        <v>137</v>
      </c>
      <c r="E92" s="39"/>
      <c r="F92" s="219" t="s">
        <v>148</v>
      </c>
      <c r="G92" s="39"/>
      <c r="H92" s="39"/>
      <c r="I92" s="220"/>
      <c r="J92" s="39"/>
      <c r="K92" s="39"/>
      <c r="L92" s="43"/>
      <c r="M92" s="221"/>
      <c r="N92" s="222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137</v>
      </c>
      <c r="AU92" s="16" t="s">
        <v>82</v>
      </c>
    </row>
    <row r="93" s="2" customFormat="1" ht="33" customHeight="1">
      <c r="A93" s="37"/>
      <c r="B93" s="38"/>
      <c r="C93" s="204" t="s">
        <v>143</v>
      </c>
      <c r="D93" s="204" t="s">
        <v>131</v>
      </c>
      <c r="E93" s="205" t="s">
        <v>582</v>
      </c>
      <c r="F93" s="206" t="s">
        <v>583</v>
      </c>
      <c r="G93" s="207" t="s">
        <v>146</v>
      </c>
      <c r="H93" s="208">
        <v>14</v>
      </c>
      <c r="I93" s="209"/>
      <c r="J93" s="210">
        <f>ROUND(I93*H93,2)</f>
        <v>0</v>
      </c>
      <c r="K93" s="211"/>
      <c r="L93" s="43"/>
      <c r="M93" s="212" t="s">
        <v>19</v>
      </c>
      <c r="N93" s="213" t="s">
        <v>43</v>
      </c>
      <c r="O93" s="83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6" t="s">
        <v>135</v>
      </c>
      <c r="AT93" s="216" t="s">
        <v>131</v>
      </c>
      <c r="AU93" s="216" t="s">
        <v>82</v>
      </c>
      <c r="AY93" s="16" t="s">
        <v>129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6" t="s">
        <v>80</v>
      </c>
      <c r="BK93" s="217">
        <f>ROUND(I93*H93,2)</f>
        <v>0</v>
      </c>
      <c r="BL93" s="16" t="s">
        <v>135</v>
      </c>
      <c r="BM93" s="216" t="s">
        <v>782</v>
      </c>
    </row>
    <row r="94" s="2" customFormat="1">
      <c r="A94" s="37"/>
      <c r="B94" s="38"/>
      <c r="C94" s="39"/>
      <c r="D94" s="218" t="s">
        <v>137</v>
      </c>
      <c r="E94" s="39"/>
      <c r="F94" s="219" t="s">
        <v>585</v>
      </c>
      <c r="G94" s="39"/>
      <c r="H94" s="39"/>
      <c r="I94" s="220"/>
      <c r="J94" s="39"/>
      <c r="K94" s="39"/>
      <c r="L94" s="43"/>
      <c r="M94" s="221"/>
      <c r="N94" s="222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137</v>
      </c>
      <c r="AU94" s="16" t="s">
        <v>82</v>
      </c>
    </row>
    <row r="95" s="2" customFormat="1" ht="33" customHeight="1">
      <c r="A95" s="37"/>
      <c r="B95" s="38"/>
      <c r="C95" s="204" t="s">
        <v>135</v>
      </c>
      <c r="D95" s="204" t="s">
        <v>131</v>
      </c>
      <c r="E95" s="205" t="s">
        <v>586</v>
      </c>
      <c r="F95" s="206" t="s">
        <v>587</v>
      </c>
      <c r="G95" s="207" t="s">
        <v>146</v>
      </c>
      <c r="H95" s="208">
        <v>4</v>
      </c>
      <c r="I95" s="209"/>
      <c r="J95" s="210">
        <f>ROUND(I95*H95,2)</f>
        <v>0</v>
      </c>
      <c r="K95" s="211"/>
      <c r="L95" s="43"/>
      <c r="M95" s="212" t="s">
        <v>19</v>
      </c>
      <c r="N95" s="213" t="s">
        <v>43</v>
      </c>
      <c r="O95" s="83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6" t="s">
        <v>135</v>
      </c>
      <c r="AT95" s="216" t="s">
        <v>131</v>
      </c>
      <c r="AU95" s="216" t="s">
        <v>82</v>
      </c>
      <c r="AY95" s="16" t="s">
        <v>129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6" t="s">
        <v>80</v>
      </c>
      <c r="BK95" s="217">
        <f>ROUND(I95*H95,2)</f>
        <v>0</v>
      </c>
      <c r="BL95" s="16" t="s">
        <v>135</v>
      </c>
      <c r="BM95" s="216" t="s">
        <v>783</v>
      </c>
    </row>
    <row r="96" s="2" customFormat="1">
      <c r="A96" s="37"/>
      <c r="B96" s="38"/>
      <c r="C96" s="39"/>
      <c r="D96" s="218" t="s">
        <v>137</v>
      </c>
      <c r="E96" s="39"/>
      <c r="F96" s="219" t="s">
        <v>589</v>
      </c>
      <c r="G96" s="39"/>
      <c r="H96" s="39"/>
      <c r="I96" s="220"/>
      <c r="J96" s="39"/>
      <c r="K96" s="39"/>
      <c r="L96" s="43"/>
      <c r="M96" s="221"/>
      <c r="N96" s="222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137</v>
      </c>
      <c r="AU96" s="16" t="s">
        <v>82</v>
      </c>
    </row>
    <row r="97" s="2" customFormat="1" ht="24.15" customHeight="1">
      <c r="A97" s="37"/>
      <c r="B97" s="38"/>
      <c r="C97" s="204" t="s">
        <v>153</v>
      </c>
      <c r="D97" s="204" t="s">
        <v>131</v>
      </c>
      <c r="E97" s="205" t="s">
        <v>154</v>
      </c>
      <c r="F97" s="206" t="s">
        <v>155</v>
      </c>
      <c r="G97" s="207" t="s">
        <v>146</v>
      </c>
      <c r="H97" s="208">
        <v>35</v>
      </c>
      <c r="I97" s="209"/>
      <c r="J97" s="210">
        <f>ROUND(I97*H97,2)</f>
        <v>0</v>
      </c>
      <c r="K97" s="211"/>
      <c r="L97" s="43"/>
      <c r="M97" s="212" t="s">
        <v>19</v>
      </c>
      <c r="N97" s="213" t="s">
        <v>43</v>
      </c>
      <c r="O97" s="83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6" t="s">
        <v>135</v>
      </c>
      <c r="AT97" s="216" t="s">
        <v>131</v>
      </c>
      <c r="AU97" s="216" t="s">
        <v>82</v>
      </c>
      <c r="AY97" s="16" t="s">
        <v>129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6" t="s">
        <v>80</v>
      </c>
      <c r="BK97" s="217">
        <f>ROUND(I97*H97,2)</f>
        <v>0</v>
      </c>
      <c r="BL97" s="16" t="s">
        <v>135</v>
      </c>
      <c r="BM97" s="216" t="s">
        <v>784</v>
      </c>
    </row>
    <row r="98" s="2" customFormat="1">
      <c r="A98" s="37"/>
      <c r="B98" s="38"/>
      <c r="C98" s="39"/>
      <c r="D98" s="218" t="s">
        <v>137</v>
      </c>
      <c r="E98" s="39"/>
      <c r="F98" s="219" t="s">
        <v>157</v>
      </c>
      <c r="G98" s="39"/>
      <c r="H98" s="39"/>
      <c r="I98" s="220"/>
      <c r="J98" s="39"/>
      <c r="K98" s="39"/>
      <c r="L98" s="43"/>
      <c r="M98" s="221"/>
      <c r="N98" s="222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137</v>
      </c>
      <c r="AU98" s="16" t="s">
        <v>82</v>
      </c>
    </row>
    <row r="99" s="2" customFormat="1" ht="24.15" customHeight="1">
      <c r="A99" s="37"/>
      <c r="B99" s="38"/>
      <c r="C99" s="204" t="s">
        <v>158</v>
      </c>
      <c r="D99" s="204" t="s">
        <v>131</v>
      </c>
      <c r="E99" s="205" t="s">
        <v>591</v>
      </c>
      <c r="F99" s="206" t="s">
        <v>592</v>
      </c>
      <c r="G99" s="207" t="s">
        <v>146</v>
      </c>
      <c r="H99" s="208">
        <v>14</v>
      </c>
      <c r="I99" s="209"/>
      <c r="J99" s="210">
        <f>ROUND(I99*H99,2)</f>
        <v>0</v>
      </c>
      <c r="K99" s="211"/>
      <c r="L99" s="43"/>
      <c r="M99" s="212" t="s">
        <v>19</v>
      </c>
      <c r="N99" s="213" t="s">
        <v>43</v>
      </c>
      <c r="O99" s="83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6" t="s">
        <v>135</v>
      </c>
      <c r="AT99" s="216" t="s">
        <v>131</v>
      </c>
      <c r="AU99" s="216" t="s">
        <v>82</v>
      </c>
      <c r="AY99" s="16" t="s">
        <v>129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6" t="s">
        <v>80</v>
      </c>
      <c r="BK99" s="217">
        <f>ROUND(I99*H99,2)</f>
        <v>0</v>
      </c>
      <c r="BL99" s="16" t="s">
        <v>135</v>
      </c>
      <c r="BM99" s="216" t="s">
        <v>785</v>
      </c>
    </row>
    <row r="100" s="2" customFormat="1">
      <c r="A100" s="37"/>
      <c r="B100" s="38"/>
      <c r="C100" s="39"/>
      <c r="D100" s="218" t="s">
        <v>137</v>
      </c>
      <c r="E100" s="39"/>
      <c r="F100" s="219" t="s">
        <v>594</v>
      </c>
      <c r="G100" s="39"/>
      <c r="H100" s="39"/>
      <c r="I100" s="220"/>
      <c r="J100" s="39"/>
      <c r="K100" s="39"/>
      <c r="L100" s="43"/>
      <c r="M100" s="221"/>
      <c r="N100" s="222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137</v>
      </c>
      <c r="AU100" s="16" t="s">
        <v>82</v>
      </c>
    </row>
    <row r="101" s="2" customFormat="1" ht="24.15" customHeight="1">
      <c r="A101" s="37"/>
      <c r="B101" s="38"/>
      <c r="C101" s="204" t="s">
        <v>164</v>
      </c>
      <c r="D101" s="204" t="s">
        <v>131</v>
      </c>
      <c r="E101" s="205" t="s">
        <v>595</v>
      </c>
      <c r="F101" s="206" t="s">
        <v>596</v>
      </c>
      <c r="G101" s="207" t="s">
        <v>146</v>
      </c>
      <c r="H101" s="208">
        <v>4</v>
      </c>
      <c r="I101" s="209"/>
      <c r="J101" s="210">
        <f>ROUND(I101*H101,2)</f>
        <v>0</v>
      </c>
      <c r="K101" s="211"/>
      <c r="L101" s="43"/>
      <c r="M101" s="212" t="s">
        <v>19</v>
      </c>
      <c r="N101" s="213" t="s">
        <v>43</v>
      </c>
      <c r="O101" s="83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6" t="s">
        <v>135</v>
      </c>
      <c r="AT101" s="216" t="s">
        <v>131</v>
      </c>
      <c r="AU101" s="216" t="s">
        <v>82</v>
      </c>
      <c r="AY101" s="16" t="s">
        <v>129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6" t="s">
        <v>80</v>
      </c>
      <c r="BK101" s="217">
        <f>ROUND(I101*H101,2)</f>
        <v>0</v>
      </c>
      <c r="BL101" s="16" t="s">
        <v>135</v>
      </c>
      <c r="BM101" s="216" t="s">
        <v>786</v>
      </c>
    </row>
    <row r="102" s="2" customFormat="1">
      <c r="A102" s="37"/>
      <c r="B102" s="38"/>
      <c r="C102" s="39"/>
      <c r="D102" s="218" t="s">
        <v>137</v>
      </c>
      <c r="E102" s="39"/>
      <c r="F102" s="219" t="s">
        <v>598</v>
      </c>
      <c r="G102" s="39"/>
      <c r="H102" s="39"/>
      <c r="I102" s="220"/>
      <c r="J102" s="39"/>
      <c r="K102" s="39"/>
      <c r="L102" s="43"/>
      <c r="M102" s="221"/>
      <c r="N102" s="222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137</v>
      </c>
      <c r="AU102" s="16" t="s">
        <v>82</v>
      </c>
    </row>
    <row r="103" s="2" customFormat="1" ht="33" customHeight="1">
      <c r="A103" s="37"/>
      <c r="B103" s="38"/>
      <c r="C103" s="204" t="s">
        <v>170</v>
      </c>
      <c r="D103" s="204" t="s">
        <v>131</v>
      </c>
      <c r="E103" s="205" t="s">
        <v>139</v>
      </c>
      <c r="F103" s="206" t="s">
        <v>787</v>
      </c>
      <c r="G103" s="207" t="s">
        <v>134</v>
      </c>
      <c r="H103" s="208">
        <v>3025</v>
      </c>
      <c r="I103" s="209"/>
      <c r="J103" s="210">
        <f>ROUND(I103*H103,2)</f>
        <v>0</v>
      </c>
      <c r="K103" s="211"/>
      <c r="L103" s="43"/>
      <c r="M103" s="212" t="s">
        <v>19</v>
      </c>
      <c r="N103" s="213" t="s">
        <v>43</v>
      </c>
      <c r="O103" s="83"/>
      <c r="P103" s="214">
        <f>O103*H103</f>
        <v>0</v>
      </c>
      <c r="Q103" s="214">
        <v>3.0000000000000001E-05</v>
      </c>
      <c r="R103" s="214">
        <f>Q103*H103</f>
        <v>0.090749999999999997</v>
      </c>
      <c r="S103" s="214">
        <v>0</v>
      </c>
      <c r="T103" s="215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6" t="s">
        <v>135</v>
      </c>
      <c r="AT103" s="216" t="s">
        <v>131</v>
      </c>
      <c r="AU103" s="216" t="s">
        <v>82</v>
      </c>
      <c r="AY103" s="16" t="s">
        <v>129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6" t="s">
        <v>80</v>
      </c>
      <c r="BK103" s="217">
        <f>ROUND(I103*H103,2)</f>
        <v>0</v>
      </c>
      <c r="BL103" s="16" t="s">
        <v>135</v>
      </c>
      <c r="BM103" s="216" t="s">
        <v>788</v>
      </c>
    </row>
    <row r="104" s="2" customFormat="1">
      <c r="A104" s="37"/>
      <c r="B104" s="38"/>
      <c r="C104" s="39"/>
      <c r="D104" s="218" t="s">
        <v>137</v>
      </c>
      <c r="E104" s="39"/>
      <c r="F104" s="219" t="s">
        <v>142</v>
      </c>
      <c r="G104" s="39"/>
      <c r="H104" s="39"/>
      <c r="I104" s="220"/>
      <c r="J104" s="39"/>
      <c r="K104" s="39"/>
      <c r="L104" s="43"/>
      <c r="M104" s="221"/>
      <c r="N104" s="222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137</v>
      </c>
      <c r="AU104" s="16" t="s">
        <v>82</v>
      </c>
    </row>
    <row r="105" s="2" customFormat="1" ht="24.15" customHeight="1">
      <c r="A105" s="37"/>
      <c r="B105" s="38"/>
      <c r="C105" s="204" t="s">
        <v>175</v>
      </c>
      <c r="D105" s="204" t="s">
        <v>131</v>
      </c>
      <c r="E105" s="205" t="s">
        <v>159</v>
      </c>
      <c r="F105" s="206" t="s">
        <v>160</v>
      </c>
      <c r="G105" s="207" t="s">
        <v>161</v>
      </c>
      <c r="H105" s="208">
        <v>195.38999999999999</v>
      </c>
      <c r="I105" s="209"/>
      <c r="J105" s="210">
        <f>ROUND(I105*H105,2)</f>
        <v>0</v>
      </c>
      <c r="K105" s="211"/>
      <c r="L105" s="43"/>
      <c r="M105" s="212" t="s">
        <v>19</v>
      </c>
      <c r="N105" s="213" t="s">
        <v>43</v>
      </c>
      <c r="O105" s="83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6" t="s">
        <v>135</v>
      </c>
      <c r="AT105" s="216" t="s">
        <v>131</v>
      </c>
      <c r="AU105" s="216" t="s">
        <v>82</v>
      </c>
      <c r="AY105" s="16" t="s">
        <v>129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6" t="s">
        <v>80</v>
      </c>
      <c r="BK105" s="217">
        <f>ROUND(I105*H105,2)</f>
        <v>0</v>
      </c>
      <c r="BL105" s="16" t="s">
        <v>135</v>
      </c>
      <c r="BM105" s="216" t="s">
        <v>789</v>
      </c>
    </row>
    <row r="106" s="2" customFormat="1">
      <c r="A106" s="37"/>
      <c r="B106" s="38"/>
      <c r="C106" s="39"/>
      <c r="D106" s="218" t="s">
        <v>137</v>
      </c>
      <c r="E106" s="39"/>
      <c r="F106" s="219" t="s">
        <v>163</v>
      </c>
      <c r="G106" s="39"/>
      <c r="H106" s="39"/>
      <c r="I106" s="220"/>
      <c r="J106" s="39"/>
      <c r="K106" s="39"/>
      <c r="L106" s="43"/>
      <c r="M106" s="221"/>
      <c r="N106" s="222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137</v>
      </c>
      <c r="AU106" s="16" t="s">
        <v>82</v>
      </c>
    </row>
    <row r="107" s="2" customFormat="1" ht="24.15" customHeight="1">
      <c r="A107" s="37"/>
      <c r="B107" s="38"/>
      <c r="C107" s="204" t="s">
        <v>180</v>
      </c>
      <c r="D107" s="204" t="s">
        <v>131</v>
      </c>
      <c r="E107" s="205" t="s">
        <v>176</v>
      </c>
      <c r="F107" s="206" t="s">
        <v>177</v>
      </c>
      <c r="G107" s="207" t="s">
        <v>134</v>
      </c>
      <c r="H107" s="208">
        <v>3370</v>
      </c>
      <c r="I107" s="209"/>
      <c r="J107" s="210">
        <f>ROUND(I107*H107,2)</f>
        <v>0</v>
      </c>
      <c r="K107" s="211"/>
      <c r="L107" s="43"/>
      <c r="M107" s="212" t="s">
        <v>19</v>
      </c>
      <c r="N107" s="213" t="s">
        <v>43</v>
      </c>
      <c r="O107" s="83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6" t="s">
        <v>135</v>
      </c>
      <c r="AT107" s="216" t="s">
        <v>131</v>
      </c>
      <c r="AU107" s="216" t="s">
        <v>82</v>
      </c>
      <c r="AY107" s="16" t="s">
        <v>129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6" t="s">
        <v>80</v>
      </c>
      <c r="BK107" s="217">
        <f>ROUND(I107*H107,2)</f>
        <v>0</v>
      </c>
      <c r="BL107" s="16" t="s">
        <v>135</v>
      </c>
      <c r="BM107" s="216" t="s">
        <v>790</v>
      </c>
    </row>
    <row r="108" s="2" customFormat="1">
      <c r="A108" s="37"/>
      <c r="B108" s="38"/>
      <c r="C108" s="39"/>
      <c r="D108" s="218" t="s">
        <v>137</v>
      </c>
      <c r="E108" s="39"/>
      <c r="F108" s="219" t="s">
        <v>179</v>
      </c>
      <c r="G108" s="39"/>
      <c r="H108" s="39"/>
      <c r="I108" s="220"/>
      <c r="J108" s="39"/>
      <c r="K108" s="39"/>
      <c r="L108" s="43"/>
      <c r="M108" s="221"/>
      <c r="N108" s="222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137</v>
      </c>
      <c r="AU108" s="16" t="s">
        <v>82</v>
      </c>
    </row>
    <row r="109" s="2" customFormat="1" ht="33" customHeight="1">
      <c r="A109" s="37"/>
      <c r="B109" s="38"/>
      <c r="C109" s="204" t="s">
        <v>185</v>
      </c>
      <c r="D109" s="204" t="s">
        <v>131</v>
      </c>
      <c r="E109" s="205" t="s">
        <v>181</v>
      </c>
      <c r="F109" s="206" t="s">
        <v>182</v>
      </c>
      <c r="G109" s="207" t="s">
        <v>161</v>
      </c>
      <c r="H109" s="208">
        <v>3075.5700000000002</v>
      </c>
      <c r="I109" s="209"/>
      <c r="J109" s="210">
        <f>ROUND(I109*H109,2)</f>
        <v>0</v>
      </c>
      <c r="K109" s="211"/>
      <c r="L109" s="43"/>
      <c r="M109" s="212" t="s">
        <v>19</v>
      </c>
      <c r="N109" s="213" t="s">
        <v>43</v>
      </c>
      <c r="O109" s="83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6" t="s">
        <v>135</v>
      </c>
      <c r="AT109" s="216" t="s">
        <v>131</v>
      </c>
      <c r="AU109" s="216" t="s">
        <v>82</v>
      </c>
      <c r="AY109" s="16" t="s">
        <v>129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6" t="s">
        <v>80</v>
      </c>
      <c r="BK109" s="217">
        <f>ROUND(I109*H109,2)</f>
        <v>0</v>
      </c>
      <c r="BL109" s="16" t="s">
        <v>135</v>
      </c>
      <c r="BM109" s="216" t="s">
        <v>791</v>
      </c>
    </row>
    <row r="110" s="2" customFormat="1">
      <c r="A110" s="37"/>
      <c r="B110" s="38"/>
      <c r="C110" s="39"/>
      <c r="D110" s="218" t="s">
        <v>137</v>
      </c>
      <c r="E110" s="39"/>
      <c r="F110" s="219" t="s">
        <v>184</v>
      </c>
      <c r="G110" s="39"/>
      <c r="H110" s="39"/>
      <c r="I110" s="220"/>
      <c r="J110" s="39"/>
      <c r="K110" s="39"/>
      <c r="L110" s="43"/>
      <c r="M110" s="221"/>
      <c r="N110" s="222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137</v>
      </c>
      <c r="AU110" s="16" t="s">
        <v>82</v>
      </c>
    </row>
    <row r="111" s="2" customFormat="1" ht="66.75" customHeight="1">
      <c r="A111" s="37"/>
      <c r="B111" s="38"/>
      <c r="C111" s="204" t="s">
        <v>8</v>
      </c>
      <c r="D111" s="204" t="s">
        <v>131</v>
      </c>
      <c r="E111" s="205" t="s">
        <v>792</v>
      </c>
      <c r="F111" s="206" t="s">
        <v>793</v>
      </c>
      <c r="G111" s="207" t="s">
        <v>161</v>
      </c>
      <c r="H111" s="208">
        <v>512</v>
      </c>
      <c r="I111" s="209"/>
      <c r="J111" s="210">
        <f>ROUND(I111*H111,2)</f>
        <v>0</v>
      </c>
      <c r="K111" s="211"/>
      <c r="L111" s="43"/>
      <c r="M111" s="212" t="s">
        <v>19</v>
      </c>
      <c r="N111" s="213" t="s">
        <v>43</v>
      </c>
      <c r="O111" s="83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6" t="s">
        <v>135</v>
      </c>
      <c r="AT111" s="216" t="s">
        <v>131</v>
      </c>
      <c r="AU111" s="216" t="s">
        <v>82</v>
      </c>
      <c r="AY111" s="16" t="s">
        <v>129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6" t="s">
        <v>80</v>
      </c>
      <c r="BK111" s="217">
        <f>ROUND(I111*H111,2)</f>
        <v>0</v>
      </c>
      <c r="BL111" s="16" t="s">
        <v>135</v>
      </c>
      <c r="BM111" s="216" t="s">
        <v>794</v>
      </c>
    </row>
    <row r="112" s="2" customFormat="1">
      <c r="A112" s="37"/>
      <c r="B112" s="38"/>
      <c r="C112" s="39"/>
      <c r="D112" s="218" t="s">
        <v>137</v>
      </c>
      <c r="E112" s="39"/>
      <c r="F112" s="219" t="s">
        <v>795</v>
      </c>
      <c r="G112" s="39"/>
      <c r="H112" s="39"/>
      <c r="I112" s="220"/>
      <c r="J112" s="39"/>
      <c r="K112" s="39"/>
      <c r="L112" s="43"/>
      <c r="M112" s="221"/>
      <c r="N112" s="222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137</v>
      </c>
      <c r="AU112" s="16" t="s">
        <v>82</v>
      </c>
    </row>
    <row r="113" s="2" customFormat="1" ht="24.15" customHeight="1">
      <c r="A113" s="37"/>
      <c r="B113" s="38"/>
      <c r="C113" s="204" t="s">
        <v>194</v>
      </c>
      <c r="D113" s="204" t="s">
        <v>131</v>
      </c>
      <c r="E113" s="205" t="s">
        <v>190</v>
      </c>
      <c r="F113" s="206" t="s">
        <v>191</v>
      </c>
      <c r="G113" s="207" t="s">
        <v>134</v>
      </c>
      <c r="H113" s="208">
        <v>600</v>
      </c>
      <c r="I113" s="209"/>
      <c r="J113" s="210">
        <f>ROUND(I113*H113,2)</f>
        <v>0</v>
      </c>
      <c r="K113" s="211"/>
      <c r="L113" s="43"/>
      <c r="M113" s="212" t="s">
        <v>19</v>
      </c>
      <c r="N113" s="213" t="s">
        <v>43</v>
      </c>
      <c r="O113" s="83"/>
      <c r="P113" s="214">
        <f>O113*H113</f>
        <v>0</v>
      </c>
      <c r="Q113" s="214">
        <v>0.00069999999999999999</v>
      </c>
      <c r="R113" s="214">
        <f>Q113*H113</f>
        <v>0.41999999999999998</v>
      </c>
      <c r="S113" s="214">
        <v>0</v>
      </c>
      <c r="T113" s="215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6" t="s">
        <v>135</v>
      </c>
      <c r="AT113" s="216" t="s">
        <v>131</v>
      </c>
      <c r="AU113" s="216" t="s">
        <v>82</v>
      </c>
      <c r="AY113" s="16" t="s">
        <v>129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6" t="s">
        <v>80</v>
      </c>
      <c r="BK113" s="217">
        <f>ROUND(I113*H113,2)</f>
        <v>0</v>
      </c>
      <c r="BL113" s="16" t="s">
        <v>135</v>
      </c>
      <c r="BM113" s="216" t="s">
        <v>796</v>
      </c>
    </row>
    <row r="114" s="2" customFormat="1">
      <c r="A114" s="37"/>
      <c r="B114" s="38"/>
      <c r="C114" s="39"/>
      <c r="D114" s="218" t="s">
        <v>137</v>
      </c>
      <c r="E114" s="39"/>
      <c r="F114" s="219" t="s">
        <v>193</v>
      </c>
      <c r="G114" s="39"/>
      <c r="H114" s="39"/>
      <c r="I114" s="220"/>
      <c r="J114" s="39"/>
      <c r="K114" s="39"/>
      <c r="L114" s="43"/>
      <c r="M114" s="221"/>
      <c r="N114" s="222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137</v>
      </c>
      <c r="AU114" s="16" t="s">
        <v>82</v>
      </c>
    </row>
    <row r="115" s="2" customFormat="1" ht="44.25" customHeight="1">
      <c r="A115" s="37"/>
      <c r="B115" s="38"/>
      <c r="C115" s="204" t="s">
        <v>199</v>
      </c>
      <c r="D115" s="204" t="s">
        <v>131</v>
      </c>
      <c r="E115" s="205" t="s">
        <v>195</v>
      </c>
      <c r="F115" s="206" t="s">
        <v>196</v>
      </c>
      <c r="G115" s="207" t="s">
        <v>134</v>
      </c>
      <c r="H115" s="208">
        <v>600</v>
      </c>
      <c r="I115" s="209"/>
      <c r="J115" s="210">
        <f>ROUND(I115*H115,2)</f>
        <v>0</v>
      </c>
      <c r="K115" s="211"/>
      <c r="L115" s="43"/>
      <c r="M115" s="212" t="s">
        <v>19</v>
      </c>
      <c r="N115" s="213" t="s">
        <v>43</v>
      </c>
      <c r="O115" s="83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6" t="s">
        <v>135</v>
      </c>
      <c r="AT115" s="216" t="s">
        <v>131</v>
      </c>
      <c r="AU115" s="216" t="s">
        <v>82</v>
      </c>
      <c r="AY115" s="16" t="s">
        <v>129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6" t="s">
        <v>80</v>
      </c>
      <c r="BK115" s="217">
        <f>ROUND(I115*H115,2)</f>
        <v>0</v>
      </c>
      <c r="BL115" s="16" t="s">
        <v>135</v>
      </c>
      <c r="BM115" s="216" t="s">
        <v>797</v>
      </c>
    </row>
    <row r="116" s="2" customFormat="1">
      <c r="A116" s="37"/>
      <c r="B116" s="38"/>
      <c r="C116" s="39"/>
      <c r="D116" s="218" t="s">
        <v>137</v>
      </c>
      <c r="E116" s="39"/>
      <c r="F116" s="219" t="s">
        <v>198</v>
      </c>
      <c r="G116" s="39"/>
      <c r="H116" s="39"/>
      <c r="I116" s="220"/>
      <c r="J116" s="39"/>
      <c r="K116" s="39"/>
      <c r="L116" s="43"/>
      <c r="M116" s="221"/>
      <c r="N116" s="222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137</v>
      </c>
      <c r="AU116" s="16" t="s">
        <v>82</v>
      </c>
    </row>
    <row r="117" s="2" customFormat="1" ht="33" customHeight="1">
      <c r="A117" s="37"/>
      <c r="B117" s="38"/>
      <c r="C117" s="204" t="s">
        <v>204</v>
      </c>
      <c r="D117" s="204" t="s">
        <v>131</v>
      </c>
      <c r="E117" s="205" t="s">
        <v>200</v>
      </c>
      <c r="F117" s="206" t="s">
        <v>201</v>
      </c>
      <c r="G117" s="207" t="s">
        <v>134</v>
      </c>
      <c r="H117" s="208">
        <v>600</v>
      </c>
      <c r="I117" s="209"/>
      <c r="J117" s="210">
        <f>ROUND(I117*H117,2)</f>
        <v>0</v>
      </c>
      <c r="K117" s="211"/>
      <c r="L117" s="43"/>
      <c r="M117" s="212" t="s">
        <v>19</v>
      </c>
      <c r="N117" s="213" t="s">
        <v>43</v>
      </c>
      <c r="O117" s="83"/>
      <c r="P117" s="214">
        <f>O117*H117</f>
        <v>0</v>
      </c>
      <c r="Q117" s="214">
        <v>0.00079000000000000001</v>
      </c>
      <c r="R117" s="214">
        <f>Q117*H117</f>
        <v>0.47400000000000003</v>
      </c>
      <c r="S117" s="214">
        <v>0</v>
      </c>
      <c r="T117" s="215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6" t="s">
        <v>135</v>
      </c>
      <c r="AT117" s="216" t="s">
        <v>131</v>
      </c>
      <c r="AU117" s="216" t="s">
        <v>82</v>
      </c>
      <c r="AY117" s="16" t="s">
        <v>129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6" t="s">
        <v>80</v>
      </c>
      <c r="BK117" s="217">
        <f>ROUND(I117*H117,2)</f>
        <v>0</v>
      </c>
      <c r="BL117" s="16" t="s">
        <v>135</v>
      </c>
      <c r="BM117" s="216" t="s">
        <v>798</v>
      </c>
    </row>
    <row r="118" s="2" customFormat="1">
      <c r="A118" s="37"/>
      <c r="B118" s="38"/>
      <c r="C118" s="39"/>
      <c r="D118" s="218" t="s">
        <v>137</v>
      </c>
      <c r="E118" s="39"/>
      <c r="F118" s="219" t="s">
        <v>203</v>
      </c>
      <c r="G118" s="39"/>
      <c r="H118" s="39"/>
      <c r="I118" s="220"/>
      <c r="J118" s="39"/>
      <c r="K118" s="39"/>
      <c r="L118" s="43"/>
      <c r="M118" s="221"/>
      <c r="N118" s="222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137</v>
      </c>
      <c r="AU118" s="16" t="s">
        <v>82</v>
      </c>
    </row>
    <row r="119" s="2" customFormat="1" ht="37.8" customHeight="1">
      <c r="A119" s="37"/>
      <c r="B119" s="38"/>
      <c r="C119" s="204" t="s">
        <v>209</v>
      </c>
      <c r="D119" s="204" t="s">
        <v>131</v>
      </c>
      <c r="E119" s="205" t="s">
        <v>205</v>
      </c>
      <c r="F119" s="206" t="s">
        <v>206</v>
      </c>
      <c r="G119" s="207" t="s">
        <v>134</v>
      </c>
      <c r="H119" s="208">
        <v>600</v>
      </c>
      <c r="I119" s="209"/>
      <c r="J119" s="210">
        <f>ROUND(I119*H119,2)</f>
        <v>0</v>
      </c>
      <c r="K119" s="211"/>
      <c r="L119" s="43"/>
      <c r="M119" s="212" t="s">
        <v>19</v>
      </c>
      <c r="N119" s="213" t="s">
        <v>43</v>
      </c>
      <c r="O119" s="83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6" t="s">
        <v>135</v>
      </c>
      <c r="AT119" s="216" t="s">
        <v>131</v>
      </c>
      <c r="AU119" s="216" t="s">
        <v>82</v>
      </c>
      <c r="AY119" s="16" t="s">
        <v>129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6" t="s">
        <v>80</v>
      </c>
      <c r="BK119" s="217">
        <f>ROUND(I119*H119,2)</f>
        <v>0</v>
      </c>
      <c r="BL119" s="16" t="s">
        <v>135</v>
      </c>
      <c r="BM119" s="216" t="s">
        <v>799</v>
      </c>
    </row>
    <row r="120" s="2" customFormat="1">
      <c r="A120" s="37"/>
      <c r="B120" s="38"/>
      <c r="C120" s="39"/>
      <c r="D120" s="218" t="s">
        <v>137</v>
      </c>
      <c r="E120" s="39"/>
      <c r="F120" s="219" t="s">
        <v>208</v>
      </c>
      <c r="G120" s="39"/>
      <c r="H120" s="39"/>
      <c r="I120" s="220"/>
      <c r="J120" s="39"/>
      <c r="K120" s="39"/>
      <c r="L120" s="43"/>
      <c r="M120" s="221"/>
      <c r="N120" s="222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137</v>
      </c>
      <c r="AU120" s="16" t="s">
        <v>82</v>
      </c>
    </row>
    <row r="121" s="2" customFormat="1" ht="66.75" customHeight="1">
      <c r="A121" s="37"/>
      <c r="B121" s="38"/>
      <c r="C121" s="204" t="s">
        <v>214</v>
      </c>
      <c r="D121" s="204" t="s">
        <v>131</v>
      </c>
      <c r="E121" s="205" t="s">
        <v>210</v>
      </c>
      <c r="F121" s="206" t="s">
        <v>211</v>
      </c>
      <c r="G121" s="207" t="s">
        <v>161</v>
      </c>
      <c r="H121" s="208">
        <v>3918.0700000000002</v>
      </c>
      <c r="I121" s="209"/>
      <c r="J121" s="210">
        <f>ROUND(I121*H121,2)</f>
        <v>0</v>
      </c>
      <c r="K121" s="211"/>
      <c r="L121" s="43"/>
      <c r="M121" s="212" t="s">
        <v>19</v>
      </c>
      <c r="N121" s="213" t="s">
        <v>43</v>
      </c>
      <c r="O121" s="83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6" t="s">
        <v>135</v>
      </c>
      <c r="AT121" s="216" t="s">
        <v>131</v>
      </c>
      <c r="AU121" s="216" t="s">
        <v>82</v>
      </c>
      <c r="AY121" s="16" t="s">
        <v>129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6" t="s">
        <v>80</v>
      </c>
      <c r="BK121" s="217">
        <f>ROUND(I121*H121,2)</f>
        <v>0</v>
      </c>
      <c r="BL121" s="16" t="s">
        <v>135</v>
      </c>
      <c r="BM121" s="216" t="s">
        <v>800</v>
      </c>
    </row>
    <row r="122" s="2" customFormat="1">
      <c r="A122" s="37"/>
      <c r="B122" s="38"/>
      <c r="C122" s="39"/>
      <c r="D122" s="218" t="s">
        <v>137</v>
      </c>
      <c r="E122" s="39"/>
      <c r="F122" s="219" t="s">
        <v>213</v>
      </c>
      <c r="G122" s="39"/>
      <c r="H122" s="39"/>
      <c r="I122" s="220"/>
      <c r="J122" s="39"/>
      <c r="K122" s="39"/>
      <c r="L122" s="43"/>
      <c r="M122" s="221"/>
      <c r="N122" s="222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137</v>
      </c>
      <c r="AU122" s="16" t="s">
        <v>82</v>
      </c>
    </row>
    <row r="123" s="2" customFormat="1" ht="62.7" customHeight="1">
      <c r="A123" s="37"/>
      <c r="B123" s="38"/>
      <c r="C123" s="204" t="s">
        <v>219</v>
      </c>
      <c r="D123" s="204" t="s">
        <v>131</v>
      </c>
      <c r="E123" s="205" t="s">
        <v>234</v>
      </c>
      <c r="F123" s="206" t="s">
        <v>235</v>
      </c>
      <c r="G123" s="207" t="s">
        <v>161</v>
      </c>
      <c r="H123" s="208">
        <v>686.88999999999999</v>
      </c>
      <c r="I123" s="209"/>
      <c r="J123" s="210">
        <f>ROUND(I123*H123,2)</f>
        <v>0</v>
      </c>
      <c r="K123" s="211"/>
      <c r="L123" s="43"/>
      <c r="M123" s="212" t="s">
        <v>19</v>
      </c>
      <c r="N123" s="213" t="s">
        <v>43</v>
      </c>
      <c r="O123" s="83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6" t="s">
        <v>135</v>
      </c>
      <c r="AT123" s="216" t="s">
        <v>131</v>
      </c>
      <c r="AU123" s="216" t="s">
        <v>82</v>
      </c>
      <c r="AY123" s="16" t="s">
        <v>129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6" t="s">
        <v>80</v>
      </c>
      <c r="BK123" s="217">
        <f>ROUND(I123*H123,2)</f>
        <v>0</v>
      </c>
      <c r="BL123" s="16" t="s">
        <v>135</v>
      </c>
      <c r="BM123" s="216" t="s">
        <v>801</v>
      </c>
    </row>
    <row r="124" s="2" customFormat="1">
      <c r="A124" s="37"/>
      <c r="B124" s="38"/>
      <c r="C124" s="39"/>
      <c r="D124" s="218" t="s">
        <v>137</v>
      </c>
      <c r="E124" s="39"/>
      <c r="F124" s="219" t="s">
        <v>237</v>
      </c>
      <c r="G124" s="39"/>
      <c r="H124" s="39"/>
      <c r="I124" s="220"/>
      <c r="J124" s="39"/>
      <c r="K124" s="39"/>
      <c r="L124" s="43"/>
      <c r="M124" s="221"/>
      <c r="N124" s="222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137</v>
      </c>
      <c r="AU124" s="16" t="s">
        <v>82</v>
      </c>
    </row>
    <row r="125" s="2" customFormat="1" ht="62.7" customHeight="1">
      <c r="A125" s="37"/>
      <c r="B125" s="38"/>
      <c r="C125" s="204" t="s">
        <v>224</v>
      </c>
      <c r="D125" s="204" t="s">
        <v>131</v>
      </c>
      <c r="E125" s="205" t="s">
        <v>239</v>
      </c>
      <c r="F125" s="206" t="s">
        <v>240</v>
      </c>
      <c r="G125" s="207" t="s">
        <v>161</v>
      </c>
      <c r="H125" s="208">
        <v>3231.1799999999998</v>
      </c>
      <c r="I125" s="209"/>
      <c r="J125" s="210">
        <f>ROUND(I125*H125,2)</f>
        <v>0</v>
      </c>
      <c r="K125" s="211"/>
      <c r="L125" s="43"/>
      <c r="M125" s="212" t="s">
        <v>19</v>
      </c>
      <c r="N125" s="213" t="s">
        <v>43</v>
      </c>
      <c r="O125" s="83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6" t="s">
        <v>135</v>
      </c>
      <c r="AT125" s="216" t="s">
        <v>131</v>
      </c>
      <c r="AU125" s="216" t="s">
        <v>82</v>
      </c>
      <c r="AY125" s="16" t="s">
        <v>129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6" t="s">
        <v>80</v>
      </c>
      <c r="BK125" s="217">
        <f>ROUND(I125*H125,2)</f>
        <v>0</v>
      </c>
      <c r="BL125" s="16" t="s">
        <v>135</v>
      </c>
      <c r="BM125" s="216" t="s">
        <v>802</v>
      </c>
    </row>
    <row r="126" s="2" customFormat="1">
      <c r="A126" s="37"/>
      <c r="B126" s="38"/>
      <c r="C126" s="39"/>
      <c r="D126" s="218" t="s">
        <v>137</v>
      </c>
      <c r="E126" s="39"/>
      <c r="F126" s="219" t="s">
        <v>242</v>
      </c>
      <c r="G126" s="39"/>
      <c r="H126" s="39"/>
      <c r="I126" s="220"/>
      <c r="J126" s="39"/>
      <c r="K126" s="39"/>
      <c r="L126" s="43"/>
      <c r="M126" s="221"/>
      <c r="N126" s="222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137</v>
      </c>
      <c r="AU126" s="16" t="s">
        <v>82</v>
      </c>
    </row>
    <row r="127" s="2" customFormat="1" ht="44.25" customHeight="1">
      <c r="A127" s="37"/>
      <c r="B127" s="38"/>
      <c r="C127" s="204" t="s">
        <v>229</v>
      </c>
      <c r="D127" s="204" t="s">
        <v>131</v>
      </c>
      <c r="E127" s="205" t="s">
        <v>220</v>
      </c>
      <c r="F127" s="206" t="s">
        <v>221</v>
      </c>
      <c r="G127" s="207" t="s">
        <v>146</v>
      </c>
      <c r="H127" s="208">
        <v>35</v>
      </c>
      <c r="I127" s="209"/>
      <c r="J127" s="210">
        <f>ROUND(I127*H127,2)</f>
        <v>0</v>
      </c>
      <c r="K127" s="211"/>
      <c r="L127" s="43"/>
      <c r="M127" s="212" t="s">
        <v>19</v>
      </c>
      <c r="N127" s="213" t="s">
        <v>43</v>
      </c>
      <c r="O127" s="83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6" t="s">
        <v>135</v>
      </c>
      <c r="AT127" s="216" t="s">
        <v>131</v>
      </c>
      <c r="AU127" s="216" t="s">
        <v>82</v>
      </c>
      <c r="AY127" s="16" t="s">
        <v>129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6" t="s">
        <v>80</v>
      </c>
      <c r="BK127" s="217">
        <f>ROUND(I127*H127,2)</f>
        <v>0</v>
      </c>
      <c r="BL127" s="16" t="s">
        <v>135</v>
      </c>
      <c r="BM127" s="216" t="s">
        <v>803</v>
      </c>
    </row>
    <row r="128" s="2" customFormat="1">
      <c r="A128" s="37"/>
      <c r="B128" s="38"/>
      <c r="C128" s="39"/>
      <c r="D128" s="218" t="s">
        <v>137</v>
      </c>
      <c r="E128" s="39"/>
      <c r="F128" s="219" t="s">
        <v>223</v>
      </c>
      <c r="G128" s="39"/>
      <c r="H128" s="39"/>
      <c r="I128" s="220"/>
      <c r="J128" s="39"/>
      <c r="K128" s="39"/>
      <c r="L128" s="43"/>
      <c r="M128" s="221"/>
      <c r="N128" s="222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137</v>
      </c>
      <c r="AU128" s="16" t="s">
        <v>82</v>
      </c>
    </row>
    <row r="129" s="2" customFormat="1" ht="44.25" customHeight="1">
      <c r="A129" s="37"/>
      <c r="B129" s="38"/>
      <c r="C129" s="204" t="s">
        <v>7</v>
      </c>
      <c r="D129" s="204" t="s">
        <v>131</v>
      </c>
      <c r="E129" s="205" t="s">
        <v>619</v>
      </c>
      <c r="F129" s="206" t="s">
        <v>620</v>
      </c>
      <c r="G129" s="207" t="s">
        <v>146</v>
      </c>
      <c r="H129" s="208">
        <v>14</v>
      </c>
      <c r="I129" s="209"/>
      <c r="J129" s="210">
        <f>ROUND(I129*H129,2)</f>
        <v>0</v>
      </c>
      <c r="K129" s="211"/>
      <c r="L129" s="43"/>
      <c r="M129" s="212" t="s">
        <v>19</v>
      </c>
      <c r="N129" s="213" t="s">
        <v>43</v>
      </c>
      <c r="O129" s="83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6" t="s">
        <v>135</v>
      </c>
      <c r="AT129" s="216" t="s">
        <v>131</v>
      </c>
      <c r="AU129" s="216" t="s">
        <v>82</v>
      </c>
      <c r="AY129" s="16" t="s">
        <v>129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6" t="s">
        <v>80</v>
      </c>
      <c r="BK129" s="217">
        <f>ROUND(I129*H129,2)</f>
        <v>0</v>
      </c>
      <c r="BL129" s="16" t="s">
        <v>135</v>
      </c>
      <c r="BM129" s="216" t="s">
        <v>804</v>
      </c>
    </row>
    <row r="130" s="2" customFormat="1">
      <c r="A130" s="37"/>
      <c r="B130" s="38"/>
      <c r="C130" s="39"/>
      <c r="D130" s="218" t="s">
        <v>137</v>
      </c>
      <c r="E130" s="39"/>
      <c r="F130" s="219" t="s">
        <v>622</v>
      </c>
      <c r="G130" s="39"/>
      <c r="H130" s="39"/>
      <c r="I130" s="220"/>
      <c r="J130" s="39"/>
      <c r="K130" s="39"/>
      <c r="L130" s="43"/>
      <c r="M130" s="221"/>
      <c r="N130" s="222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137</v>
      </c>
      <c r="AU130" s="16" t="s">
        <v>82</v>
      </c>
    </row>
    <row r="131" s="2" customFormat="1" ht="44.25" customHeight="1">
      <c r="A131" s="37"/>
      <c r="B131" s="38"/>
      <c r="C131" s="204" t="s">
        <v>238</v>
      </c>
      <c r="D131" s="204" t="s">
        <v>131</v>
      </c>
      <c r="E131" s="205" t="s">
        <v>623</v>
      </c>
      <c r="F131" s="206" t="s">
        <v>624</v>
      </c>
      <c r="G131" s="207" t="s">
        <v>146</v>
      </c>
      <c r="H131" s="208">
        <v>4</v>
      </c>
      <c r="I131" s="209"/>
      <c r="J131" s="210">
        <f>ROUND(I131*H131,2)</f>
        <v>0</v>
      </c>
      <c r="K131" s="211"/>
      <c r="L131" s="43"/>
      <c r="M131" s="212" t="s">
        <v>19</v>
      </c>
      <c r="N131" s="213" t="s">
        <v>43</v>
      </c>
      <c r="O131" s="83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6" t="s">
        <v>135</v>
      </c>
      <c r="AT131" s="216" t="s">
        <v>131</v>
      </c>
      <c r="AU131" s="216" t="s">
        <v>82</v>
      </c>
      <c r="AY131" s="16" t="s">
        <v>129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6" t="s">
        <v>80</v>
      </c>
      <c r="BK131" s="217">
        <f>ROUND(I131*H131,2)</f>
        <v>0</v>
      </c>
      <c r="BL131" s="16" t="s">
        <v>135</v>
      </c>
      <c r="BM131" s="216" t="s">
        <v>805</v>
      </c>
    </row>
    <row r="132" s="2" customFormat="1">
      <c r="A132" s="37"/>
      <c r="B132" s="38"/>
      <c r="C132" s="39"/>
      <c r="D132" s="218" t="s">
        <v>137</v>
      </c>
      <c r="E132" s="39"/>
      <c r="F132" s="219" t="s">
        <v>626</v>
      </c>
      <c r="G132" s="39"/>
      <c r="H132" s="39"/>
      <c r="I132" s="220"/>
      <c r="J132" s="39"/>
      <c r="K132" s="39"/>
      <c r="L132" s="43"/>
      <c r="M132" s="221"/>
      <c r="N132" s="222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137</v>
      </c>
      <c r="AU132" s="16" t="s">
        <v>82</v>
      </c>
    </row>
    <row r="133" s="2" customFormat="1" ht="37.8" customHeight="1">
      <c r="A133" s="37"/>
      <c r="B133" s="38"/>
      <c r="C133" s="204" t="s">
        <v>243</v>
      </c>
      <c r="D133" s="204" t="s">
        <v>131</v>
      </c>
      <c r="E133" s="205" t="s">
        <v>225</v>
      </c>
      <c r="F133" s="206" t="s">
        <v>226</v>
      </c>
      <c r="G133" s="207" t="s">
        <v>146</v>
      </c>
      <c r="H133" s="208">
        <v>35</v>
      </c>
      <c r="I133" s="209"/>
      <c r="J133" s="210">
        <f>ROUND(I133*H133,2)</f>
        <v>0</v>
      </c>
      <c r="K133" s="211"/>
      <c r="L133" s="43"/>
      <c r="M133" s="212" t="s">
        <v>19</v>
      </c>
      <c r="N133" s="213" t="s">
        <v>43</v>
      </c>
      <c r="O133" s="83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6" t="s">
        <v>135</v>
      </c>
      <c r="AT133" s="216" t="s">
        <v>131</v>
      </c>
      <c r="AU133" s="216" t="s">
        <v>82</v>
      </c>
      <c r="AY133" s="16" t="s">
        <v>129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6" t="s">
        <v>80</v>
      </c>
      <c r="BK133" s="217">
        <f>ROUND(I133*H133,2)</f>
        <v>0</v>
      </c>
      <c r="BL133" s="16" t="s">
        <v>135</v>
      </c>
      <c r="BM133" s="216" t="s">
        <v>806</v>
      </c>
    </row>
    <row r="134" s="2" customFormat="1">
      <c r="A134" s="37"/>
      <c r="B134" s="38"/>
      <c r="C134" s="39"/>
      <c r="D134" s="218" t="s">
        <v>137</v>
      </c>
      <c r="E134" s="39"/>
      <c r="F134" s="219" t="s">
        <v>228</v>
      </c>
      <c r="G134" s="39"/>
      <c r="H134" s="39"/>
      <c r="I134" s="220"/>
      <c r="J134" s="39"/>
      <c r="K134" s="39"/>
      <c r="L134" s="43"/>
      <c r="M134" s="221"/>
      <c r="N134" s="222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137</v>
      </c>
      <c r="AU134" s="16" t="s">
        <v>82</v>
      </c>
    </row>
    <row r="135" s="2" customFormat="1" ht="37.8" customHeight="1">
      <c r="A135" s="37"/>
      <c r="B135" s="38"/>
      <c r="C135" s="204" t="s">
        <v>248</v>
      </c>
      <c r="D135" s="204" t="s">
        <v>131</v>
      </c>
      <c r="E135" s="205" t="s">
        <v>628</v>
      </c>
      <c r="F135" s="206" t="s">
        <v>629</v>
      </c>
      <c r="G135" s="207" t="s">
        <v>146</v>
      </c>
      <c r="H135" s="208">
        <v>14</v>
      </c>
      <c r="I135" s="209"/>
      <c r="J135" s="210">
        <f>ROUND(I135*H135,2)</f>
        <v>0</v>
      </c>
      <c r="K135" s="211"/>
      <c r="L135" s="43"/>
      <c r="M135" s="212" t="s">
        <v>19</v>
      </c>
      <c r="N135" s="213" t="s">
        <v>43</v>
      </c>
      <c r="O135" s="83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6" t="s">
        <v>135</v>
      </c>
      <c r="AT135" s="216" t="s">
        <v>131</v>
      </c>
      <c r="AU135" s="216" t="s">
        <v>82</v>
      </c>
      <c r="AY135" s="16" t="s">
        <v>129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6" t="s">
        <v>80</v>
      </c>
      <c r="BK135" s="217">
        <f>ROUND(I135*H135,2)</f>
        <v>0</v>
      </c>
      <c r="BL135" s="16" t="s">
        <v>135</v>
      </c>
      <c r="BM135" s="216" t="s">
        <v>807</v>
      </c>
    </row>
    <row r="136" s="2" customFormat="1">
      <c r="A136" s="37"/>
      <c r="B136" s="38"/>
      <c r="C136" s="39"/>
      <c r="D136" s="218" t="s">
        <v>137</v>
      </c>
      <c r="E136" s="39"/>
      <c r="F136" s="219" t="s">
        <v>631</v>
      </c>
      <c r="G136" s="39"/>
      <c r="H136" s="39"/>
      <c r="I136" s="220"/>
      <c r="J136" s="39"/>
      <c r="K136" s="39"/>
      <c r="L136" s="43"/>
      <c r="M136" s="221"/>
      <c r="N136" s="222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137</v>
      </c>
      <c r="AU136" s="16" t="s">
        <v>82</v>
      </c>
    </row>
    <row r="137" s="2" customFormat="1" ht="37.8" customHeight="1">
      <c r="A137" s="37"/>
      <c r="B137" s="38"/>
      <c r="C137" s="204" t="s">
        <v>253</v>
      </c>
      <c r="D137" s="204" t="s">
        <v>131</v>
      </c>
      <c r="E137" s="205" t="s">
        <v>632</v>
      </c>
      <c r="F137" s="206" t="s">
        <v>633</v>
      </c>
      <c r="G137" s="207" t="s">
        <v>146</v>
      </c>
      <c r="H137" s="208">
        <v>4</v>
      </c>
      <c r="I137" s="209"/>
      <c r="J137" s="210">
        <f>ROUND(I137*H137,2)</f>
        <v>0</v>
      </c>
      <c r="K137" s="211"/>
      <c r="L137" s="43"/>
      <c r="M137" s="212" t="s">
        <v>19</v>
      </c>
      <c r="N137" s="213" t="s">
        <v>43</v>
      </c>
      <c r="O137" s="83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6" t="s">
        <v>135</v>
      </c>
      <c r="AT137" s="216" t="s">
        <v>131</v>
      </c>
      <c r="AU137" s="216" t="s">
        <v>82</v>
      </c>
      <c r="AY137" s="16" t="s">
        <v>129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6" t="s">
        <v>80</v>
      </c>
      <c r="BK137" s="217">
        <f>ROUND(I137*H137,2)</f>
        <v>0</v>
      </c>
      <c r="BL137" s="16" t="s">
        <v>135</v>
      </c>
      <c r="BM137" s="216" t="s">
        <v>808</v>
      </c>
    </row>
    <row r="138" s="2" customFormat="1">
      <c r="A138" s="37"/>
      <c r="B138" s="38"/>
      <c r="C138" s="39"/>
      <c r="D138" s="218" t="s">
        <v>137</v>
      </c>
      <c r="E138" s="39"/>
      <c r="F138" s="219" t="s">
        <v>635</v>
      </c>
      <c r="G138" s="39"/>
      <c r="H138" s="39"/>
      <c r="I138" s="220"/>
      <c r="J138" s="39"/>
      <c r="K138" s="39"/>
      <c r="L138" s="43"/>
      <c r="M138" s="221"/>
      <c r="N138" s="222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137</v>
      </c>
      <c r="AU138" s="16" t="s">
        <v>82</v>
      </c>
    </row>
    <row r="139" s="2" customFormat="1" ht="62.7" customHeight="1">
      <c r="A139" s="37"/>
      <c r="B139" s="38"/>
      <c r="C139" s="204" t="s">
        <v>258</v>
      </c>
      <c r="D139" s="204" t="s">
        <v>131</v>
      </c>
      <c r="E139" s="205" t="s">
        <v>636</v>
      </c>
      <c r="F139" s="206" t="s">
        <v>637</v>
      </c>
      <c r="G139" s="207" t="s">
        <v>146</v>
      </c>
      <c r="H139" s="208">
        <v>175</v>
      </c>
      <c r="I139" s="209"/>
      <c r="J139" s="210">
        <f>ROUND(I139*H139,2)</f>
        <v>0</v>
      </c>
      <c r="K139" s="211"/>
      <c r="L139" s="43"/>
      <c r="M139" s="212" t="s">
        <v>19</v>
      </c>
      <c r="N139" s="213" t="s">
        <v>43</v>
      </c>
      <c r="O139" s="83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6" t="s">
        <v>135</v>
      </c>
      <c r="AT139" s="216" t="s">
        <v>131</v>
      </c>
      <c r="AU139" s="216" t="s">
        <v>82</v>
      </c>
      <c r="AY139" s="16" t="s">
        <v>129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6" t="s">
        <v>80</v>
      </c>
      <c r="BK139" s="217">
        <f>ROUND(I139*H139,2)</f>
        <v>0</v>
      </c>
      <c r="BL139" s="16" t="s">
        <v>135</v>
      </c>
      <c r="BM139" s="216" t="s">
        <v>809</v>
      </c>
    </row>
    <row r="140" s="2" customFormat="1">
      <c r="A140" s="37"/>
      <c r="B140" s="38"/>
      <c r="C140" s="39"/>
      <c r="D140" s="218" t="s">
        <v>137</v>
      </c>
      <c r="E140" s="39"/>
      <c r="F140" s="219" t="s">
        <v>639</v>
      </c>
      <c r="G140" s="39"/>
      <c r="H140" s="39"/>
      <c r="I140" s="220"/>
      <c r="J140" s="39"/>
      <c r="K140" s="39"/>
      <c r="L140" s="43"/>
      <c r="M140" s="221"/>
      <c r="N140" s="222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137</v>
      </c>
      <c r="AU140" s="16" t="s">
        <v>82</v>
      </c>
    </row>
    <row r="141" s="2" customFormat="1" ht="62.7" customHeight="1">
      <c r="A141" s="37"/>
      <c r="B141" s="38"/>
      <c r="C141" s="204" t="s">
        <v>263</v>
      </c>
      <c r="D141" s="204" t="s">
        <v>131</v>
      </c>
      <c r="E141" s="205" t="s">
        <v>640</v>
      </c>
      <c r="F141" s="206" t="s">
        <v>641</v>
      </c>
      <c r="G141" s="207" t="s">
        <v>146</v>
      </c>
      <c r="H141" s="208">
        <v>70</v>
      </c>
      <c r="I141" s="209"/>
      <c r="J141" s="210">
        <f>ROUND(I141*H141,2)</f>
        <v>0</v>
      </c>
      <c r="K141" s="211"/>
      <c r="L141" s="43"/>
      <c r="M141" s="212" t="s">
        <v>19</v>
      </c>
      <c r="N141" s="213" t="s">
        <v>43</v>
      </c>
      <c r="O141" s="83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6" t="s">
        <v>135</v>
      </c>
      <c r="AT141" s="216" t="s">
        <v>131</v>
      </c>
      <c r="AU141" s="216" t="s">
        <v>82</v>
      </c>
      <c r="AY141" s="16" t="s">
        <v>129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6" t="s">
        <v>80</v>
      </c>
      <c r="BK141" s="217">
        <f>ROUND(I141*H141,2)</f>
        <v>0</v>
      </c>
      <c r="BL141" s="16" t="s">
        <v>135</v>
      </c>
      <c r="BM141" s="216" t="s">
        <v>810</v>
      </c>
    </row>
    <row r="142" s="2" customFormat="1">
      <c r="A142" s="37"/>
      <c r="B142" s="38"/>
      <c r="C142" s="39"/>
      <c r="D142" s="218" t="s">
        <v>137</v>
      </c>
      <c r="E142" s="39"/>
      <c r="F142" s="219" t="s">
        <v>643</v>
      </c>
      <c r="G142" s="39"/>
      <c r="H142" s="39"/>
      <c r="I142" s="220"/>
      <c r="J142" s="39"/>
      <c r="K142" s="39"/>
      <c r="L142" s="43"/>
      <c r="M142" s="221"/>
      <c r="N142" s="222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137</v>
      </c>
      <c r="AU142" s="16" t="s">
        <v>82</v>
      </c>
    </row>
    <row r="143" s="2" customFormat="1" ht="62.7" customHeight="1">
      <c r="A143" s="37"/>
      <c r="B143" s="38"/>
      <c r="C143" s="204" t="s">
        <v>268</v>
      </c>
      <c r="D143" s="204" t="s">
        <v>131</v>
      </c>
      <c r="E143" s="205" t="s">
        <v>644</v>
      </c>
      <c r="F143" s="206" t="s">
        <v>645</v>
      </c>
      <c r="G143" s="207" t="s">
        <v>146</v>
      </c>
      <c r="H143" s="208">
        <v>20</v>
      </c>
      <c r="I143" s="209"/>
      <c r="J143" s="210">
        <f>ROUND(I143*H143,2)</f>
        <v>0</v>
      </c>
      <c r="K143" s="211"/>
      <c r="L143" s="43"/>
      <c r="M143" s="212" t="s">
        <v>19</v>
      </c>
      <c r="N143" s="213" t="s">
        <v>43</v>
      </c>
      <c r="O143" s="83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6" t="s">
        <v>135</v>
      </c>
      <c r="AT143" s="216" t="s">
        <v>131</v>
      </c>
      <c r="AU143" s="216" t="s">
        <v>82</v>
      </c>
      <c r="AY143" s="16" t="s">
        <v>129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6" t="s">
        <v>80</v>
      </c>
      <c r="BK143" s="217">
        <f>ROUND(I143*H143,2)</f>
        <v>0</v>
      </c>
      <c r="BL143" s="16" t="s">
        <v>135</v>
      </c>
      <c r="BM143" s="216" t="s">
        <v>811</v>
      </c>
    </row>
    <row r="144" s="2" customFormat="1">
      <c r="A144" s="37"/>
      <c r="B144" s="38"/>
      <c r="C144" s="39"/>
      <c r="D144" s="218" t="s">
        <v>137</v>
      </c>
      <c r="E144" s="39"/>
      <c r="F144" s="219" t="s">
        <v>647</v>
      </c>
      <c r="G144" s="39"/>
      <c r="H144" s="39"/>
      <c r="I144" s="220"/>
      <c r="J144" s="39"/>
      <c r="K144" s="39"/>
      <c r="L144" s="43"/>
      <c r="M144" s="221"/>
      <c r="N144" s="222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137</v>
      </c>
      <c r="AU144" s="16" t="s">
        <v>82</v>
      </c>
    </row>
    <row r="145" s="2" customFormat="1" ht="55.5" customHeight="1">
      <c r="A145" s="37"/>
      <c r="B145" s="38"/>
      <c r="C145" s="204" t="s">
        <v>273</v>
      </c>
      <c r="D145" s="204" t="s">
        <v>131</v>
      </c>
      <c r="E145" s="205" t="s">
        <v>648</v>
      </c>
      <c r="F145" s="206" t="s">
        <v>649</v>
      </c>
      <c r="G145" s="207" t="s">
        <v>146</v>
      </c>
      <c r="H145" s="208">
        <v>175</v>
      </c>
      <c r="I145" s="209"/>
      <c r="J145" s="210">
        <f>ROUND(I145*H145,2)</f>
        <v>0</v>
      </c>
      <c r="K145" s="211"/>
      <c r="L145" s="43"/>
      <c r="M145" s="212" t="s">
        <v>19</v>
      </c>
      <c r="N145" s="213" t="s">
        <v>43</v>
      </c>
      <c r="O145" s="83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6" t="s">
        <v>135</v>
      </c>
      <c r="AT145" s="216" t="s">
        <v>131</v>
      </c>
      <c r="AU145" s="216" t="s">
        <v>82</v>
      </c>
      <c r="AY145" s="16" t="s">
        <v>129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6" t="s">
        <v>80</v>
      </c>
      <c r="BK145" s="217">
        <f>ROUND(I145*H145,2)</f>
        <v>0</v>
      </c>
      <c r="BL145" s="16" t="s">
        <v>135</v>
      </c>
      <c r="BM145" s="216" t="s">
        <v>812</v>
      </c>
    </row>
    <row r="146" s="2" customFormat="1">
      <c r="A146" s="37"/>
      <c r="B146" s="38"/>
      <c r="C146" s="39"/>
      <c r="D146" s="218" t="s">
        <v>137</v>
      </c>
      <c r="E146" s="39"/>
      <c r="F146" s="219" t="s">
        <v>651</v>
      </c>
      <c r="G146" s="39"/>
      <c r="H146" s="39"/>
      <c r="I146" s="220"/>
      <c r="J146" s="39"/>
      <c r="K146" s="39"/>
      <c r="L146" s="43"/>
      <c r="M146" s="221"/>
      <c r="N146" s="222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137</v>
      </c>
      <c r="AU146" s="16" t="s">
        <v>82</v>
      </c>
    </row>
    <row r="147" s="2" customFormat="1" ht="55.5" customHeight="1">
      <c r="A147" s="37"/>
      <c r="B147" s="38"/>
      <c r="C147" s="204" t="s">
        <v>278</v>
      </c>
      <c r="D147" s="204" t="s">
        <v>131</v>
      </c>
      <c r="E147" s="205" t="s">
        <v>652</v>
      </c>
      <c r="F147" s="206" t="s">
        <v>653</v>
      </c>
      <c r="G147" s="207" t="s">
        <v>146</v>
      </c>
      <c r="H147" s="208">
        <v>70</v>
      </c>
      <c r="I147" s="209"/>
      <c r="J147" s="210">
        <f>ROUND(I147*H147,2)</f>
        <v>0</v>
      </c>
      <c r="K147" s="211"/>
      <c r="L147" s="43"/>
      <c r="M147" s="212" t="s">
        <v>19</v>
      </c>
      <c r="N147" s="213" t="s">
        <v>43</v>
      </c>
      <c r="O147" s="83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6" t="s">
        <v>135</v>
      </c>
      <c r="AT147" s="216" t="s">
        <v>131</v>
      </c>
      <c r="AU147" s="216" t="s">
        <v>82</v>
      </c>
      <c r="AY147" s="16" t="s">
        <v>129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6" t="s">
        <v>80</v>
      </c>
      <c r="BK147" s="217">
        <f>ROUND(I147*H147,2)</f>
        <v>0</v>
      </c>
      <c r="BL147" s="16" t="s">
        <v>135</v>
      </c>
      <c r="BM147" s="216" t="s">
        <v>813</v>
      </c>
    </row>
    <row r="148" s="2" customFormat="1">
      <c r="A148" s="37"/>
      <c r="B148" s="38"/>
      <c r="C148" s="39"/>
      <c r="D148" s="218" t="s">
        <v>137</v>
      </c>
      <c r="E148" s="39"/>
      <c r="F148" s="219" t="s">
        <v>655</v>
      </c>
      <c r="G148" s="39"/>
      <c r="H148" s="39"/>
      <c r="I148" s="220"/>
      <c r="J148" s="39"/>
      <c r="K148" s="39"/>
      <c r="L148" s="43"/>
      <c r="M148" s="221"/>
      <c r="N148" s="222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137</v>
      </c>
      <c r="AU148" s="16" t="s">
        <v>82</v>
      </c>
    </row>
    <row r="149" s="2" customFormat="1" ht="55.5" customHeight="1">
      <c r="A149" s="37"/>
      <c r="B149" s="38"/>
      <c r="C149" s="204" t="s">
        <v>283</v>
      </c>
      <c r="D149" s="204" t="s">
        <v>131</v>
      </c>
      <c r="E149" s="205" t="s">
        <v>656</v>
      </c>
      <c r="F149" s="206" t="s">
        <v>657</v>
      </c>
      <c r="G149" s="207" t="s">
        <v>146</v>
      </c>
      <c r="H149" s="208">
        <v>20</v>
      </c>
      <c r="I149" s="209"/>
      <c r="J149" s="210">
        <f>ROUND(I149*H149,2)</f>
        <v>0</v>
      </c>
      <c r="K149" s="211"/>
      <c r="L149" s="43"/>
      <c r="M149" s="212" t="s">
        <v>19</v>
      </c>
      <c r="N149" s="213" t="s">
        <v>43</v>
      </c>
      <c r="O149" s="83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6" t="s">
        <v>135</v>
      </c>
      <c r="AT149" s="216" t="s">
        <v>131</v>
      </c>
      <c r="AU149" s="216" t="s">
        <v>82</v>
      </c>
      <c r="AY149" s="16" t="s">
        <v>129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6" t="s">
        <v>80</v>
      </c>
      <c r="BK149" s="217">
        <f>ROUND(I149*H149,2)</f>
        <v>0</v>
      </c>
      <c r="BL149" s="16" t="s">
        <v>135</v>
      </c>
      <c r="BM149" s="216" t="s">
        <v>814</v>
      </c>
    </row>
    <row r="150" s="2" customFormat="1">
      <c r="A150" s="37"/>
      <c r="B150" s="38"/>
      <c r="C150" s="39"/>
      <c r="D150" s="218" t="s">
        <v>137</v>
      </c>
      <c r="E150" s="39"/>
      <c r="F150" s="219" t="s">
        <v>659</v>
      </c>
      <c r="G150" s="39"/>
      <c r="H150" s="39"/>
      <c r="I150" s="220"/>
      <c r="J150" s="39"/>
      <c r="K150" s="39"/>
      <c r="L150" s="43"/>
      <c r="M150" s="221"/>
      <c r="N150" s="222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137</v>
      </c>
      <c r="AU150" s="16" t="s">
        <v>82</v>
      </c>
    </row>
    <row r="151" s="2" customFormat="1" ht="49.05" customHeight="1">
      <c r="A151" s="37"/>
      <c r="B151" s="38"/>
      <c r="C151" s="204" t="s">
        <v>288</v>
      </c>
      <c r="D151" s="204" t="s">
        <v>131</v>
      </c>
      <c r="E151" s="205" t="s">
        <v>215</v>
      </c>
      <c r="F151" s="206" t="s">
        <v>660</v>
      </c>
      <c r="G151" s="207" t="s">
        <v>146</v>
      </c>
      <c r="H151" s="208">
        <v>35</v>
      </c>
      <c r="I151" s="209"/>
      <c r="J151" s="210">
        <f>ROUND(I151*H151,2)</f>
        <v>0</v>
      </c>
      <c r="K151" s="211"/>
      <c r="L151" s="43"/>
      <c r="M151" s="212" t="s">
        <v>19</v>
      </c>
      <c r="N151" s="213" t="s">
        <v>43</v>
      </c>
      <c r="O151" s="83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6" t="s">
        <v>135</v>
      </c>
      <c r="AT151" s="216" t="s">
        <v>131</v>
      </c>
      <c r="AU151" s="216" t="s">
        <v>82</v>
      </c>
      <c r="AY151" s="16" t="s">
        <v>129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6" t="s">
        <v>80</v>
      </c>
      <c r="BK151" s="217">
        <f>ROUND(I151*H151,2)</f>
        <v>0</v>
      </c>
      <c r="BL151" s="16" t="s">
        <v>135</v>
      </c>
      <c r="BM151" s="216" t="s">
        <v>815</v>
      </c>
    </row>
    <row r="152" s="2" customFormat="1">
      <c r="A152" s="37"/>
      <c r="B152" s="38"/>
      <c r="C152" s="39"/>
      <c r="D152" s="218" t="s">
        <v>137</v>
      </c>
      <c r="E152" s="39"/>
      <c r="F152" s="219" t="s">
        <v>218</v>
      </c>
      <c r="G152" s="39"/>
      <c r="H152" s="39"/>
      <c r="I152" s="220"/>
      <c r="J152" s="39"/>
      <c r="K152" s="39"/>
      <c r="L152" s="43"/>
      <c r="M152" s="221"/>
      <c r="N152" s="222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137</v>
      </c>
      <c r="AU152" s="16" t="s">
        <v>82</v>
      </c>
    </row>
    <row r="153" s="2" customFormat="1" ht="49.05" customHeight="1">
      <c r="A153" s="37"/>
      <c r="B153" s="38"/>
      <c r="C153" s="204" t="s">
        <v>293</v>
      </c>
      <c r="D153" s="204" t="s">
        <v>131</v>
      </c>
      <c r="E153" s="205" t="s">
        <v>662</v>
      </c>
      <c r="F153" s="206" t="s">
        <v>663</v>
      </c>
      <c r="G153" s="207" t="s">
        <v>146</v>
      </c>
      <c r="H153" s="208">
        <v>14</v>
      </c>
      <c r="I153" s="209"/>
      <c r="J153" s="210">
        <f>ROUND(I153*H153,2)</f>
        <v>0</v>
      </c>
      <c r="K153" s="211"/>
      <c r="L153" s="43"/>
      <c r="M153" s="212" t="s">
        <v>19</v>
      </c>
      <c r="N153" s="213" t="s">
        <v>43</v>
      </c>
      <c r="O153" s="83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6" t="s">
        <v>135</v>
      </c>
      <c r="AT153" s="216" t="s">
        <v>131</v>
      </c>
      <c r="AU153" s="216" t="s">
        <v>82</v>
      </c>
      <c r="AY153" s="16" t="s">
        <v>129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6" t="s">
        <v>80</v>
      </c>
      <c r="BK153" s="217">
        <f>ROUND(I153*H153,2)</f>
        <v>0</v>
      </c>
      <c r="BL153" s="16" t="s">
        <v>135</v>
      </c>
      <c r="BM153" s="216" t="s">
        <v>816</v>
      </c>
    </row>
    <row r="154" s="2" customFormat="1">
      <c r="A154" s="37"/>
      <c r="B154" s="38"/>
      <c r="C154" s="39"/>
      <c r="D154" s="218" t="s">
        <v>137</v>
      </c>
      <c r="E154" s="39"/>
      <c r="F154" s="219" t="s">
        <v>665</v>
      </c>
      <c r="G154" s="39"/>
      <c r="H154" s="39"/>
      <c r="I154" s="220"/>
      <c r="J154" s="39"/>
      <c r="K154" s="39"/>
      <c r="L154" s="43"/>
      <c r="M154" s="221"/>
      <c r="N154" s="222"/>
      <c r="O154" s="83"/>
      <c r="P154" s="83"/>
      <c r="Q154" s="83"/>
      <c r="R154" s="83"/>
      <c r="S154" s="83"/>
      <c r="T154" s="84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137</v>
      </c>
      <c r="AU154" s="16" t="s">
        <v>82</v>
      </c>
    </row>
    <row r="155" s="2" customFormat="1" ht="49.05" customHeight="1">
      <c r="A155" s="37"/>
      <c r="B155" s="38"/>
      <c r="C155" s="204" t="s">
        <v>298</v>
      </c>
      <c r="D155" s="204" t="s">
        <v>131</v>
      </c>
      <c r="E155" s="205" t="s">
        <v>666</v>
      </c>
      <c r="F155" s="206" t="s">
        <v>667</v>
      </c>
      <c r="G155" s="207" t="s">
        <v>146</v>
      </c>
      <c r="H155" s="208">
        <v>4</v>
      </c>
      <c r="I155" s="209"/>
      <c r="J155" s="210">
        <f>ROUND(I155*H155,2)</f>
        <v>0</v>
      </c>
      <c r="K155" s="211"/>
      <c r="L155" s="43"/>
      <c r="M155" s="212" t="s">
        <v>19</v>
      </c>
      <c r="N155" s="213" t="s">
        <v>43</v>
      </c>
      <c r="O155" s="83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6" t="s">
        <v>135</v>
      </c>
      <c r="AT155" s="216" t="s">
        <v>131</v>
      </c>
      <c r="AU155" s="216" t="s">
        <v>82</v>
      </c>
      <c r="AY155" s="16" t="s">
        <v>129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6" t="s">
        <v>80</v>
      </c>
      <c r="BK155" s="217">
        <f>ROUND(I155*H155,2)</f>
        <v>0</v>
      </c>
      <c r="BL155" s="16" t="s">
        <v>135</v>
      </c>
      <c r="BM155" s="216" t="s">
        <v>817</v>
      </c>
    </row>
    <row r="156" s="2" customFormat="1">
      <c r="A156" s="37"/>
      <c r="B156" s="38"/>
      <c r="C156" s="39"/>
      <c r="D156" s="218" t="s">
        <v>137</v>
      </c>
      <c r="E156" s="39"/>
      <c r="F156" s="219" t="s">
        <v>669</v>
      </c>
      <c r="G156" s="39"/>
      <c r="H156" s="39"/>
      <c r="I156" s="220"/>
      <c r="J156" s="39"/>
      <c r="K156" s="39"/>
      <c r="L156" s="43"/>
      <c r="M156" s="221"/>
      <c r="N156" s="222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137</v>
      </c>
      <c r="AU156" s="16" t="s">
        <v>82</v>
      </c>
    </row>
    <row r="157" s="2" customFormat="1" ht="33" customHeight="1">
      <c r="A157" s="37"/>
      <c r="B157" s="38"/>
      <c r="C157" s="204" t="s">
        <v>303</v>
      </c>
      <c r="D157" s="204" t="s">
        <v>131</v>
      </c>
      <c r="E157" s="205" t="s">
        <v>230</v>
      </c>
      <c r="F157" s="206" t="s">
        <v>231</v>
      </c>
      <c r="G157" s="207" t="s">
        <v>134</v>
      </c>
      <c r="H157" s="208">
        <v>2972</v>
      </c>
      <c r="I157" s="209"/>
      <c r="J157" s="210">
        <f>ROUND(I157*H157,2)</f>
        <v>0</v>
      </c>
      <c r="K157" s="211"/>
      <c r="L157" s="43"/>
      <c r="M157" s="212" t="s">
        <v>19</v>
      </c>
      <c r="N157" s="213" t="s">
        <v>43</v>
      </c>
      <c r="O157" s="83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6" t="s">
        <v>135</v>
      </c>
      <c r="AT157" s="216" t="s">
        <v>131</v>
      </c>
      <c r="AU157" s="216" t="s">
        <v>82</v>
      </c>
      <c r="AY157" s="16" t="s">
        <v>129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6" t="s">
        <v>80</v>
      </c>
      <c r="BK157" s="217">
        <f>ROUND(I157*H157,2)</f>
        <v>0</v>
      </c>
      <c r="BL157" s="16" t="s">
        <v>135</v>
      </c>
      <c r="BM157" s="216" t="s">
        <v>818</v>
      </c>
    </row>
    <row r="158" s="2" customFormat="1">
      <c r="A158" s="37"/>
      <c r="B158" s="38"/>
      <c r="C158" s="39"/>
      <c r="D158" s="218" t="s">
        <v>137</v>
      </c>
      <c r="E158" s="39"/>
      <c r="F158" s="219" t="s">
        <v>233</v>
      </c>
      <c r="G158" s="39"/>
      <c r="H158" s="39"/>
      <c r="I158" s="220"/>
      <c r="J158" s="39"/>
      <c r="K158" s="39"/>
      <c r="L158" s="43"/>
      <c r="M158" s="221"/>
      <c r="N158" s="222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137</v>
      </c>
      <c r="AU158" s="16" t="s">
        <v>82</v>
      </c>
    </row>
    <row r="159" s="2" customFormat="1" ht="44.25" customHeight="1">
      <c r="A159" s="37"/>
      <c r="B159" s="38"/>
      <c r="C159" s="204" t="s">
        <v>308</v>
      </c>
      <c r="D159" s="204" t="s">
        <v>131</v>
      </c>
      <c r="E159" s="205" t="s">
        <v>244</v>
      </c>
      <c r="F159" s="206" t="s">
        <v>245</v>
      </c>
      <c r="G159" s="207" t="s">
        <v>161</v>
      </c>
      <c r="H159" s="208">
        <v>3918.0700000000002</v>
      </c>
      <c r="I159" s="209"/>
      <c r="J159" s="210">
        <f>ROUND(I159*H159,2)</f>
        <v>0</v>
      </c>
      <c r="K159" s="211"/>
      <c r="L159" s="43"/>
      <c r="M159" s="212" t="s">
        <v>19</v>
      </c>
      <c r="N159" s="213" t="s">
        <v>43</v>
      </c>
      <c r="O159" s="83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6" t="s">
        <v>135</v>
      </c>
      <c r="AT159" s="216" t="s">
        <v>131</v>
      </c>
      <c r="AU159" s="216" t="s">
        <v>82</v>
      </c>
      <c r="AY159" s="16" t="s">
        <v>129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6" t="s">
        <v>80</v>
      </c>
      <c r="BK159" s="217">
        <f>ROUND(I159*H159,2)</f>
        <v>0</v>
      </c>
      <c r="BL159" s="16" t="s">
        <v>135</v>
      </c>
      <c r="BM159" s="216" t="s">
        <v>819</v>
      </c>
    </row>
    <row r="160" s="2" customFormat="1">
      <c r="A160" s="37"/>
      <c r="B160" s="38"/>
      <c r="C160" s="39"/>
      <c r="D160" s="218" t="s">
        <v>137</v>
      </c>
      <c r="E160" s="39"/>
      <c r="F160" s="219" t="s">
        <v>247</v>
      </c>
      <c r="G160" s="39"/>
      <c r="H160" s="39"/>
      <c r="I160" s="220"/>
      <c r="J160" s="39"/>
      <c r="K160" s="39"/>
      <c r="L160" s="43"/>
      <c r="M160" s="221"/>
      <c r="N160" s="222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137</v>
      </c>
      <c r="AU160" s="16" t="s">
        <v>82</v>
      </c>
    </row>
    <row r="161" s="2" customFormat="1" ht="44.25" customHeight="1">
      <c r="A161" s="37"/>
      <c r="B161" s="38"/>
      <c r="C161" s="204" t="s">
        <v>313</v>
      </c>
      <c r="D161" s="204" t="s">
        <v>131</v>
      </c>
      <c r="E161" s="205" t="s">
        <v>249</v>
      </c>
      <c r="F161" s="206" t="s">
        <v>250</v>
      </c>
      <c r="G161" s="207" t="s">
        <v>161</v>
      </c>
      <c r="H161" s="208">
        <v>2189.0799999999999</v>
      </c>
      <c r="I161" s="209"/>
      <c r="J161" s="210">
        <f>ROUND(I161*H161,2)</f>
        <v>0</v>
      </c>
      <c r="K161" s="211"/>
      <c r="L161" s="43"/>
      <c r="M161" s="212" t="s">
        <v>19</v>
      </c>
      <c r="N161" s="213" t="s">
        <v>43</v>
      </c>
      <c r="O161" s="83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6" t="s">
        <v>135</v>
      </c>
      <c r="AT161" s="216" t="s">
        <v>131</v>
      </c>
      <c r="AU161" s="216" t="s">
        <v>82</v>
      </c>
      <c r="AY161" s="16" t="s">
        <v>129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6" t="s">
        <v>80</v>
      </c>
      <c r="BK161" s="217">
        <f>ROUND(I161*H161,2)</f>
        <v>0</v>
      </c>
      <c r="BL161" s="16" t="s">
        <v>135</v>
      </c>
      <c r="BM161" s="216" t="s">
        <v>820</v>
      </c>
    </row>
    <row r="162" s="2" customFormat="1">
      <c r="A162" s="37"/>
      <c r="B162" s="38"/>
      <c r="C162" s="39"/>
      <c r="D162" s="218" t="s">
        <v>137</v>
      </c>
      <c r="E162" s="39"/>
      <c r="F162" s="219" t="s">
        <v>252</v>
      </c>
      <c r="G162" s="39"/>
      <c r="H162" s="39"/>
      <c r="I162" s="220"/>
      <c r="J162" s="39"/>
      <c r="K162" s="39"/>
      <c r="L162" s="43"/>
      <c r="M162" s="221"/>
      <c r="N162" s="222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137</v>
      </c>
      <c r="AU162" s="16" t="s">
        <v>82</v>
      </c>
    </row>
    <row r="163" s="2" customFormat="1" ht="33" customHeight="1">
      <c r="A163" s="37"/>
      <c r="B163" s="38"/>
      <c r="C163" s="204" t="s">
        <v>318</v>
      </c>
      <c r="D163" s="204" t="s">
        <v>131</v>
      </c>
      <c r="E163" s="205" t="s">
        <v>254</v>
      </c>
      <c r="F163" s="206" t="s">
        <v>255</v>
      </c>
      <c r="G163" s="207" t="s">
        <v>134</v>
      </c>
      <c r="H163" s="208">
        <v>909</v>
      </c>
      <c r="I163" s="209"/>
      <c r="J163" s="210">
        <f>ROUND(I163*H163,2)</f>
        <v>0</v>
      </c>
      <c r="K163" s="211"/>
      <c r="L163" s="43"/>
      <c r="M163" s="212" t="s">
        <v>19</v>
      </c>
      <c r="N163" s="213" t="s">
        <v>43</v>
      </c>
      <c r="O163" s="83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6" t="s">
        <v>135</v>
      </c>
      <c r="AT163" s="216" t="s">
        <v>131</v>
      </c>
      <c r="AU163" s="216" t="s">
        <v>82</v>
      </c>
      <c r="AY163" s="16" t="s">
        <v>129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6" t="s">
        <v>80</v>
      </c>
      <c r="BK163" s="217">
        <f>ROUND(I163*H163,2)</f>
        <v>0</v>
      </c>
      <c r="BL163" s="16" t="s">
        <v>135</v>
      </c>
      <c r="BM163" s="216" t="s">
        <v>821</v>
      </c>
    </row>
    <row r="164" s="2" customFormat="1">
      <c r="A164" s="37"/>
      <c r="B164" s="38"/>
      <c r="C164" s="39"/>
      <c r="D164" s="218" t="s">
        <v>137</v>
      </c>
      <c r="E164" s="39"/>
      <c r="F164" s="219" t="s">
        <v>257</v>
      </c>
      <c r="G164" s="39"/>
      <c r="H164" s="39"/>
      <c r="I164" s="220"/>
      <c r="J164" s="39"/>
      <c r="K164" s="39"/>
      <c r="L164" s="43"/>
      <c r="M164" s="221"/>
      <c r="N164" s="222"/>
      <c r="O164" s="83"/>
      <c r="P164" s="83"/>
      <c r="Q164" s="83"/>
      <c r="R164" s="83"/>
      <c r="S164" s="83"/>
      <c r="T164" s="84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137</v>
      </c>
      <c r="AU164" s="16" t="s">
        <v>82</v>
      </c>
    </row>
    <row r="165" s="2" customFormat="1" ht="37.8" customHeight="1">
      <c r="A165" s="37"/>
      <c r="B165" s="38"/>
      <c r="C165" s="204" t="s">
        <v>324</v>
      </c>
      <c r="D165" s="204" t="s">
        <v>131</v>
      </c>
      <c r="E165" s="205" t="s">
        <v>259</v>
      </c>
      <c r="F165" s="206" t="s">
        <v>260</v>
      </c>
      <c r="G165" s="207" t="s">
        <v>161</v>
      </c>
      <c r="H165" s="208">
        <v>3918.0700000000002</v>
      </c>
      <c r="I165" s="209"/>
      <c r="J165" s="210">
        <f>ROUND(I165*H165,2)</f>
        <v>0</v>
      </c>
      <c r="K165" s="211"/>
      <c r="L165" s="43"/>
      <c r="M165" s="212" t="s">
        <v>19</v>
      </c>
      <c r="N165" s="213" t="s">
        <v>43</v>
      </c>
      <c r="O165" s="83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16" t="s">
        <v>135</v>
      </c>
      <c r="AT165" s="216" t="s">
        <v>131</v>
      </c>
      <c r="AU165" s="216" t="s">
        <v>82</v>
      </c>
      <c r="AY165" s="16" t="s">
        <v>129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6" t="s">
        <v>80</v>
      </c>
      <c r="BK165" s="217">
        <f>ROUND(I165*H165,2)</f>
        <v>0</v>
      </c>
      <c r="BL165" s="16" t="s">
        <v>135</v>
      </c>
      <c r="BM165" s="216" t="s">
        <v>822</v>
      </c>
    </row>
    <row r="166" s="2" customFormat="1">
      <c r="A166" s="37"/>
      <c r="B166" s="38"/>
      <c r="C166" s="39"/>
      <c r="D166" s="218" t="s">
        <v>137</v>
      </c>
      <c r="E166" s="39"/>
      <c r="F166" s="219" t="s">
        <v>262</v>
      </c>
      <c r="G166" s="39"/>
      <c r="H166" s="39"/>
      <c r="I166" s="220"/>
      <c r="J166" s="39"/>
      <c r="K166" s="39"/>
      <c r="L166" s="43"/>
      <c r="M166" s="221"/>
      <c r="N166" s="222"/>
      <c r="O166" s="83"/>
      <c r="P166" s="83"/>
      <c r="Q166" s="83"/>
      <c r="R166" s="83"/>
      <c r="S166" s="83"/>
      <c r="T166" s="84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137</v>
      </c>
      <c r="AU166" s="16" t="s">
        <v>82</v>
      </c>
    </row>
    <row r="167" s="2" customFormat="1" ht="49.05" customHeight="1">
      <c r="A167" s="37"/>
      <c r="B167" s="38"/>
      <c r="C167" s="204" t="s">
        <v>329</v>
      </c>
      <c r="D167" s="204" t="s">
        <v>131</v>
      </c>
      <c r="E167" s="205" t="s">
        <v>269</v>
      </c>
      <c r="F167" s="206" t="s">
        <v>270</v>
      </c>
      <c r="G167" s="207" t="s">
        <v>146</v>
      </c>
      <c r="H167" s="208">
        <v>53</v>
      </c>
      <c r="I167" s="209"/>
      <c r="J167" s="210">
        <f>ROUND(I167*H167,2)</f>
        <v>0</v>
      </c>
      <c r="K167" s="211"/>
      <c r="L167" s="43"/>
      <c r="M167" s="212" t="s">
        <v>19</v>
      </c>
      <c r="N167" s="213" t="s">
        <v>43</v>
      </c>
      <c r="O167" s="83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16" t="s">
        <v>135</v>
      </c>
      <c r="AT167" s="216" t="s">
        <v>131</v>
      </c>
      <c r="AU167" s="216" t="s">
        <v>82</v>
      </c>
      <c r="AY167" s="16" t="s">
        <v>129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6" t="s">
        <v>80</v>
      </c>
      <c r="BK167" s="217">
        <f>ROUND(I167*H167,2)</f>
        <v>0</v>
      </c>
      <c r="BL167" s="16" t="s">
        <v>135</v>
      </c>
      <c r="BM167" s="216" t="s">
        <v>823</v>
      </c>
    </row>
    <row r="168" s="2" customFormat="1">
      <c r="A168" s="37"/>
      <c r="B168" s="38"/>
      <c r="C168" s="39"/>
      <c r="D168" s="218" t="s">
        <v>137</v>
      </c>
      <c r="E168" s="39"/>
      <c r="F168" s="219" t="s">
        <v>272</v>
      </c>
      <c r="G168" s="39"/>
      <c r="H168" s="39"/>
      <c r="I168" s="220"/>
      <c r="J168" s="39"/>
      <c r="K168" s="39"/>
      <c r="L168" s="43"/>
      <c r="M168" s="221"/>
      <c r="N168" s="222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137</v>
      </c>
      <c r="AU168" s="16" t="s">
        <v>82</v>
      </c>
    </row>
    <row r="169" s="2" customFormat="1" ht="24.15" customHeight="1">
      <c r="A169" s="37"/>
      <c r="B169" s="38"/>
      <c r="C169" s="223" t="s">
        <v>331</v>
      </c>
      <c r="D169" s="223" t="s">
        <v>319</v>
      </c>
      <c r="E169" s="224" t="s">
        <v>386</v>
      </c>
      <c r="F169" s="225" t="s">
        <v>824</v>
      </c>
      <c r="G169" s="226" t="s">
        <v>388</v>
      </c>
      <c r="H169" s="227">
        <v>1994</v>
      </c>
      <c r="I169" s="228"/>
      <c r="J169" s="229">
        <f>ROUND(I169*H169,2)</f>
        <v>0</v>
      </c>
      <c r="K169" s="230"/>
      <c r="L169" s="231"/>
      <c r="M169" s="232" t="s">
        <v>19</v>
      </c>
      <c r="N169" s="233" t="s">
        <v>43</v>
      </c>
      <c r="O169" s="83"/>
      <c r="P169" s="214">
        <f>O169*H169</f>
        <v>0</v>
      </c>
      <c r="Q169" s="214">
        <v>1</v>
      </c>
      <c r="R169" s="214">
        <f>Q169*H169</f>
        <v>1994</v>
      </c>
      <c r="S169" s="214">
        <v>0</v>
      </c>
      <c r="T169" s="21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16" t="s">
        <v>170</v>
      </c>
      <c r="AT169" s="216" t="s">
        <v>319</v>
      </c>
      <c r="AU169" s="216" t="s">
        <v>82</v>
      </c>
      <c r="AY169" s="16" t="s">
        <v>129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6" t="s">
        <v>80</v>
      </c>
      <c r="BK169" s="217">
        <f>ROUND(I169*H169,2)</f>
        <v>0</v>
      </c>
      <c r="BL169" s="16" t="s">
        <v>135</v>
      </c>
      <c r="BM169" s="216" t="s">
        <v>825</v>
      </c>
    </row>
    <row r="170" s="2" customFormat="1" ht="37.8" customHeight="1">
      <c r="A170" s="37"/>
      <c r="B170" s="38"/>
      <c r="C170" s="204" t="s">
        <v>336</v>
      </c>
      <c r="D170" s="204" t="s">
        <v>131</v>
      </c>
      <c r="E170" s="205" t="s">
        <v>299</v>
      </c>
      <c r="F170" s="206" t="s">
        <v>300</v>
      </c>
      <c r="G170" s="207" t="s">
        <v>134</v>
      </c>
      <c r="H170" s="208">
        <v>1966</v>
      </c>
      <c r="I170" s="209"/>
      <c r="J170" s="210">
        <f>ROUND(I170*H170,2)</f>
        <v>0</v>
      </c>
      <c r="K170" s="211"/>
      <c r="L170" s="43"/>
      <c r="M170" s="212" t="s">
        <v>19</v>
      </c>
      <c r="N170" s="213" t="s">
        <v>43</v>
      </c>
      <c r="O170" s="83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16" t="s">
        <v>135</v>
      </c>
      <c r="AT170" s="216" t="s">
        <v>131</v>
      </c>
      <c r="AU170" s="216" t="s">
        <v>82</v>
      </c>
      <c r="AY170" s="16" t="s">
        <v>129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6" t="s">
        <v>80</v>
      </c>
      <c r="BK170" s="217">
        <f>ROUND(I170*H170,2)</f>
        <v>0</v>
      </c>
      <c r="BL170" s="16" t="s">
        <v>135</v>
      </c>
      <c r="BM170" s="216" t="s">
        <v>826</v>
      </c>
    </row>
    <row r="171" s="2" customFormat="1">
      <c r="A171" s="37"/>
      <c r="B171" s="38"/>
      <c r="C171" s="39"/>
      <c r="D171" s="218" t="s">
        <v>137</v>
      </c>
      <c r="E171" s="39"/>
      <c r="F171" s="219" t="s">
        <v>302</v>
      </c>
      <c r="G171" s="39"/>
      <c r="H171" s="39"/>
      <c r="I171" s="220"/>
      <c r="J171" s="39"/>
      <c r="K171" s="39"/>
      <c r="L171" s="43"/>
      <c r="M171" s="221"/>
      <c r="N171" s="222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137</v>
      </c>
      <c r="AU171" s="16" t="s">
        <v>82</v>
      </c>
    </row>
    <row r="172" s="2" customFormat="1" ht="33" customHeight="1">
      <c r="A172" s="37"/>
      <c r="B172" s="38"/>
      <c r="C172" s="204" t="s">
        <v>341</v>
      </c>
      <c r="D172" s="204" t="s">
        <v>131</v>
      </c>
      <c r="E172" s="205" t="s">
        <v>274</v>
      </c>
      <c r="F172" s="206" t="s">
        <v>275</v>
      </c>
      <c r="G172" s="207" t="s">
        <v>134</v>
      </c>
      <c r="H172" s="208">
        <v>4519</v>
      </c>
      <c r="I172" s="209"/>
      <c r="J172" s="210">
        <f>ROUND(I172*H172,2)</f>
        <v>0</v>
      </c>
      <c r="K172" s="211"/>
      <c r="L172" s="43"/>
      <c r="M172" s="212" t="s">
        <v>19</v>
      </c>
      <c r="N172" s="213" t="s">
        <v>43</v>
      </c>
      <c r="O172" s="83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16" t="s">
        <v>135</v>
      </c>
      <c r="AT172" s="216" t="s">
        <v>131</v>
      </c>
      <c r="AU172" s="216" t="s">
        <v>82</v>
      </c>
      <c r="AY172" s="16" t="s">
        <v>129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6" t="s">
        <v>80</v>
      </c>
      <c r="BK172" s="217">
        <f>ROUND(I172*H172,2)</f>
        <v>0</v>
      </c>
      <c r="BL172" s="16" t="s">
        <v>135</v>
      </c>
      <c r="BM172" s="216" t="s">
        <v>827</v>
      </c>
    </row>
    <row r="173" s="2" customFormat="1">
      <c r="A173" s="37"/>
      <c r="B173" s="38"/>
      <c r="C173" s="39"/>
      <c r="D173" s="218" t="s">
        <v>137</v>
      </c>
      <c r="E173" s="39"/>
      <c r="F173" s="219" t="s">
        <v>277</v>
      </c>
      <c r="G173" s="39"/>
      <c r="H173" s="39"/>
      <c r="I173" s="220"/>
      <c r="J173" s="39"/>
      <c r="K173" s="39"/>
      <c r="L173" s="43"/>
      <c r="M173" s="221"/>
      <c r="N173" s="222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137</v>
      </c>
      <c r="AU173" s="16" t="s">
        <v>82</v>
      </c>
    </row>
    <row r="174" s="2" customFormat="1" ht="49.05" customHeight="1">
      <c r="A174" s="37"/>
      <c r="B174" s="38"/>
      <c r="C174" s="204" t="s">
        <v>346</v>
      </c>
      <c r="D174" s="204" t="s">
        <v>131</v>
      </c>
      <c r="E174" s="205" t="s">
        <v>284</v>
      </c>
      <c r="F174" s="206" t="s">
        <v>285</v>
      </c>
      <c r="G174" s="207" t="s">
        <v>134</v>
      </c>
      <c r="H174" s="208">
        <v>1057</v>
      </c>
      <c r="I174" s="209"/>
      <c r="J174" s="210">
        <f>ROUND(I174*H174,2)</f>
        <v>0</v>
      </c>
      <c r="K174" s="211"/>
      <c r="L174" s="43"/>
      <c r="M174" s="212" t="s">
        <v>19</v>
      </c>
      <c r="N174" s="213" t="s">
        <v>43</v>
      </c>
      <c r="O174" s="83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16" t="s">
        <v>135</v>
      </c>
      <c r="AT174" s="216" t="s">
        <v>131</v>
      </c>
      <c r="AU174" s="216" t="s">
        <v>82</v>
      </c>
      <c r="AY174" s="16" t="s">
        <v>129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6" t="s">
        <v>80</v>
      </c>
      <c r="BK174" s="217">
        <f>ROUND(I174*H174,2)</f>
        <v>0</v>
      </c>
      <c r="BL174" s="16" t="s">
        <v>135</v>
      </c>
      <c r="BM174" s="216" t="s">
        <v>828</v>
      </c>
    </row>
    <row r="175" s="2" customFormat="1">
      <c r="A175" s="37"/>
      <c r="B175" s="38"/>
      <c r="C175" s="39"/>
      <c r="D175" s="218" t="s">
        <v>137</v>
      </c>
      <c r="E175" s="39"/>
      <c r="F175" s="219" t="s">
        <v>287</v>
      </c>
      <c r="G175" s="39"/>
      <c r="H175" s="39"/>
      <c r="I175" s="220"/>
      <c r="J175" s="39"/>
      <c r="K175" s="39"/>
      <c r="L175" s="43"/>
      <c r="M175" s="221"/>
      <c r="N175" s="222"/>
      <c r="O175" s="83"/>
      <c r="P175" s="83"/>
      <c r="Q175" s="83"/>
      <c r="R175" s="83"/>
      <c r="S175" s="83"/>
      <c r="T175" s="84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137</v>
      </c>
      <c r="AU175" s="16" t="s">
        <v>82</v>
      </c>
    </row>
    <row r="176" s="2" customFormat="1" ht="37.8" customHeight="1">
      <c r="A176" s="37"/>
      <c r="B176" s="38"/>
      <c r="C176" s="204" t="s">
        <v>352</v>
      </c>
      <c r="D176" s="204" t="s">
        <v>131</v>
      </c>
      <c r="E176" s="205" t="s">
        <v>289</v>
      </c>
      <c r="F176" s="206" t="s">
        <v>290</v>
      </c>
      <c r="G176" s="207" t="s">
        <v>134</v>
      </c>
      <c r="H176" s="208">
        <v>909</v>
      </c>
      <c r="I176" s="209"/>
      <c r="J176" s="210">
        <f>ROUND(I176*H176,2)</f>
        <v>0</v>
      </c>
      <c r="K176" s="211"/>
      <c r="L176" s="43"/>
      <c r="M176" s="212" t="s">
        <v>19</v>
      </c>
      <c r="N176" s="213" t="s">
        <v>43</v>
      </c>
      <c r="O176" s="83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16" t="s">
        <v>135</v>
      </c>
      <c r="AT176" s="216" t="s">
        <v>131</v>
      </c>
      <c r="AU176" s="216" t="s">
        <v>82</v>
      </c>
      <c r="AY176" s="16" t="s">
        <v>129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6" t="s">
        <v>80</v>
      </c>
      <c r="BK176" s="217">
        <f>ROUND(I176*H176,2)</f>
        <v>0</v>
      </c>
      <c r="BL176" s="16" t="s">
        <v>135</v>
      </c>
      <c r="BM176" s="216" t="s">
        <v>829</v>
      </c>
    </row>
    <row r="177" s="2" customFormat="1">
      <c r="A177" s="37"/>
      <c r="B177" s="38"/>
      <c r="C177" s="39"/>
      <c r="D177" s="218" t="s">
        <v>137</v>
      </c>
      <c r="E177" s="39"/>
      <c r="F177" s="219" t="s">
        <v>292</v>
      </c>
      <c r="G177" s="39"/>
      <c r="H177" s="39"/>
      <c r="I177" s="220"/>
      <c r="J177" s="39"/>
      <c r="K177" s="39"/>
      <c r="L177" s="43"/>
      <c r="M177" s="221"/>
      <c r="N177" s="222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137</v>
      </c>
      <c r="AU177" s="16" t="s">
        <v>82</v>
      </c>
    </row>
    <row r="178" s="2" customFormat="1" ht="37.8" customHeight="1">
      <c r="A178" s="37"/>
      <c r="B178" s="38"/>
      <c r="C178" s="204" t="s">
        <v>357</v>
      </c>
      <c r="D178" s="204" t="s">
        <v>131</v>
      </c>
      <c r="E178" s="205" t="s">
        <v>830</v>
      </c>
      <c r="F178" s="206" t="s">
        <v>831</v>
      </c>
      <c r="G178" s="207" t="s">
        <v>134</v>
      </c>
      <c r="H178" s="208">
        <v>1966</v>
      </c>
      <c r="I178" s="209"/>
      <c r="J178" s="210">
        <f>ROUND(I178*H178,2)</f>
        <v>0</v>
      </c>
      <c r="K178" s="211"/>
      <c r="L178" s="43"/>
      <c r="M178" s="212" t="s">
        <v>19</v>
      </c>
      <c r="N178" s="213" t="s">
        <v>43</v>
      </c>
      <c r="O178" s="83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16" t="s">
        <v>135</v>
      </c>
      <c r="AT178" s="216" t="s">
        <v>131</v>
      </c>
      <c r="AU178" s="216" t="s">
        <v>82</v>
      </c>
      <c r="AY178" s="16" t="s">
        <v>129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6" t="s">
        <v>80</v>
      </c>
      <c r="BK178" s="217">
        <f>ROUND(I178*H178,2)</f>
        <v>0</v>
      </c>
      <c r="BL178" s="16" t="s">
        <v>135</v>
      </c>
      <c r="BM178" s="216" t="s">
        <v>832</v>
      </c>
    </row>
    <row r="179" s="2" customFormat="1">
      <c r="A179" s="37"/>
      <c r="B179" s="38"/>
      <c r="C179" s="39"/>
      <c r="D179" s="218" t="s">
        <v>137</v>
      </c>
      <c r="E179" s="39"/>
      <c r="F179" s="219" t="s">
        <v>833</v>
      </c>
      <c r="G179" s="39"/>
      <c r="H179" s="39"/>
      <c r="I179" s="220"/>
      <c r="J179" s="39"/>
      <c r="K179" s="39"/>
      <c r="L179" s="43"/>
      <c r="M179" s="221"/>
      <c r="N179" s="222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137</v>
      </c>
      <c r="AU179" s="16" t="s">
        <v>82</v>
      </c>
    </row>
    <row r="180" s="2" customFormat="1" ht="16.5" customHeight="1">
      <c r="A180" s="37"/>
      <c r="B180" s="38"/>
      <c r="C180" s="223" t="s">
        <v>362</v>
      </c>
      <c r="D180" s="223" t="s">
        <v>319</v>
      </c>
      <c r="E180" s="224" t="s">
        <v>697</v>
      </c>
      <c r="F180" s="225" t="s">
        <v>698</v>
      </c>
      <c r="G180" s="226" t="s">
        <v>322</v>
      </c>
      <c r="H180" s="227">
        <v>39.32</v>
      </c>
      <c r="I180" s="228"/>
      <c r="J180" s="229">
        <f>ROUND(I180*H180,2)</f>
        <v>0</v>
      </c>
      <c r="K180" s="230"/>
      <c r="L180" s="231"/>
      <c r="M180" s="232" t="s">
        <v>19</v>
      </c>
      <c r="N180" s="233" t="s">
        <v>43</v>
      </c>
      <c r="O180" s="83"/>
      <c r="P180" s="214">
        <f>O180*H180</f>
        <v>0</v>
      </c>
      <c r="Q180" s="214">
        <v>0.001</v>
      </c>
      <c r="R180" s="214">
        <f>Q180*H180</f>
        <v>0.039320000000000001</v>
      </c>
      <c r="S180" s="214">
        <v>0</v>
      </c>
      <c r="T180" s="215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16" t="s">
        <v>170</v>
      </c>
      <c r="AT180" s="216" t="s">
        <v>319</v>
      </c>
      <c r="AU180" s="216" t="s">
        <v>82</v>
      </c>
      <c r="AY180" s="16" t="s">
        <v>129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6" t="s">
        <v>80</v>
      </c>
      <c r="BK180" s="217">
        <f>ROUND(I180*H180,2)</f>
        <v>0</v>
      </c>
      <c r="BL180" s="16" t="s">
        <v>135</v>
      </c>
      <c r="BM180" s="216" t="s">
        <v>834</v>
      </c>
    </row>
    <row r="181" s="2" customFormat="1" ht="16.5" customHeight="1">
      <c r="A181" s="37"/>
      <c r="B181" s="38"/>
      <c r="C181" s="204" t="s">
        <v>367</v>
      </c>
      <c r="D181" s="204" t="s">
        <v>131</v>
      </c>
      <c r="E181" s="205" t="s">
        <v>332</v>
      </c>
      <c r="F181" s="206" t="s">
        <v>700</v>
      </c>
      <c r="G181" s="207" t="s">
        <v>161</v>
      </c>
      <c r="H181" s="208">
        <v>39.32</v>
      </c>
      <c r="I181" s="209"/>
      <c r="J181" s="210">
        <f>ROUND(I181*H181,2)</f>
        <v>0</v>
      </c>
      <c r="K181" s="211"/>
      <c r="L181" s="43"/>
      <c r="M181" s="212" t="s">
        <v>19</v>
      </c>
      <c r="N181" s="213" t="s">
        <v>43</v>
      </c>
      <c r="O181" s="83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16" t="s">
        <v>135</v>
      </c>
      <c r="AT181" s="216" t="s">
        <v>131</v>
      </c>
      <c r="AU181" s="216" t="s">
        <v>82</v>
      </c>
      <c r="AY181" s="16" t="s">
        <v>129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6" t="s">
        <v>80</v>
      </c>
      <c r="BK181" s="217">
        <f>ROUND(I181*H181,2)</f>
        <v>0</v>
      </c>
      <c r="BL181" s="16" t="s">
        <v>135</v>
      </c>
      <c r="BM181" s="216" t="s">
        <v>835</v>
      </c>
    </row>
    <row r="182" s="2" customFormat="1">
      <c r="A182" s="37"/>
      <c r="B182" s="38"/>
      <c r="C182" s="39"/>
      <c r="D182" s="218" t="s">
        <v>137</v>
      </c>
      <c r="E182" s="39"/>
      <c r="F182" s="219" t="s">
        <v>335</v>
      </c>
      <c r="G182" s="39"/>
      <c r="H182" s="39"/>
      <c r="I182" s="220"/>
      <c r="J182" s="39"/>
      <c r="K182" s="39"/>
      <c r="L182" s="43"/>
      <c r="M182" s="221"/>
      <c r="N182" s="222"/>
      <c r="O182" s="83"/>
      <c r="P182" s="83"/>
      <c r="Q182" s="83"/>
      <c r="R182" s="83"/>
      <c r="S182" s="83"/>
      <c r="T182" s="84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137</v>
      </c>
      <c r="AU182" s="16" t="s">
        <v>82</v>
      </c>
    </row>
    <row r="183" s="2" customFormat="1" ht="21.75" customHeight="1">
      <c r="A183" s="37"/>
      <c r="B183" s="38"/>
      <c r="C183" s="204" t="s">
        <v>372</v>
      </c>
      <c r="D183" s="204" t="s">
        <v>131</v>
      </c>
      <c r="E183" s="205" t="s">
        <v>337</v>
      </c>
      <c r="F183" s="206" t="s">
        <v>338</v>
      </c>
      <c r="G183" s="207" t="s">
        <v>161</v>
      </c>
      <c r="H183" s="208">
        <v>39.32</v>
      </c>
      <c r="I183" s="209"/>
      <c r="J183" s="210">
        <f>ROUND(I183*H183,2)</f>
        <v>0</v>
      </c>
      <c r="K183" s="211"/>
      <c r="L183" s="43"/>
      <c r="M183" s="212" t="s">
        <v>19</v>
      </c>
      <c r="N183" s="213" t="s">
        <v>43</v>
      </c>
      <c r="O183" s="83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16" t="s">
        <v>135</v>
      </c>
      <c r="AT183" s="216" t="s">
        <v>131</v>
      </c>
      <c r="AU183" s="216" t="s">
        <v>82</v>
      </c>
      <c r="AY183" s="16" t="s">
        <v>129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6" t="s">
        <v>80</v>
      </c>
      <c r="BK183" s="217">
        <f>ROUND(I183*H183,2)</f>
        <v>0</v>
      </c>
      <c r="BL183" s="16" t="s">
        <v>135</v>
      </c>
      <c r="BM183" s="216" t="s">
        <v>836</v>
      </c>
    </row>
    <row r="184" s="2" customFormat="1">
      <c r="A184" s="37"/>
      <c r="B184" s="38"/>
      <c r="C184" s="39"/>
      <c r="D184" s="218" t="s">
        <v>137</v>
      </c>
      <c r="E184" s="39"/>
      <c r="F184" s="219" t="s">
        <v>340</v>
      </c>
      <c r="G184" s="39"/>
      <c r="H184" s="39"/>
      <c r="I184" s="220"/>
      <c r="J184" s="39"/>
      <c r="K184" s="39"/>
      <c r="L184" s="43"/>
      <c r="M184" s="221"/>
      <c r="N184" s="222"/>
      <c r="O184" s="83"/>
      <c r="P184" s="83"/>
      <c r="Q184" s="83"/>
      <c r="R184" s="83"/>
      <c r="S184" s="83"/>
      <c r="T184" s="84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137</v>
      </c>
      <c r="AU184" s="16" t="s">
        <v>82</v>
      </c>
    </row>
    <row r="185" s="2" customFormat="1" ht="62.7" customHeight="1">
      <c r="A185" s="37"/>
      <c r="B185" s="38"/>
      <c r="C185" s="204" t="s">
        <v>377</v>
      </c>
      <c r="D185" s="204" t="s">
        <v>131</v>
      </c>
      <c r="E185" s="205" t="s">
        <v>703</v>
      </c>
      <c r="F185" s="206" t="s">
        <v>704</v>
      </c>
      <c r="G185" s="207" t="s">
        <v>134</v>
      </c>
      <c r="H185" s="208">
        <v>1134</v>
      </c>
      <c r="I185" s="209"/>
      <c r="J185" s="210">
        <f>ROUND(I185*H185,2)</f>
        <v>0</v>
      </c>
      <c r="K185" s="211"/>
      <c r="L185" s="43"/>
      <c r="M185" s="212" t="s">
        <v>19</v>
      </c>
      <c r="N185" s="213" t="s">
        <v>43</v>
      </c>
      <c r="O185" s="83"/>
      <c r="P185" s="214">
        <f>O185*H185</f>
        <v>0</v>
      </c>
      <c r="Q185" s="214">
        <v>0</v>
      </c>
      <c r="R185" s="214">
        <f>Q185*H185</f>
        <v>0</v>
      </c>
      <c r="S185" s="214">
        <v>0.5</v>
      </c>
      <c r="T185" s="215">
        <f>S185*H185</f>
        <v>567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16" t="s">
        <v>135</v>
      </c>
      <c r="AT185" s="216" t="s">
        <v>131</v>
      </c>
      <c r="AU185" s="216" t="s">
        <v>82</v>
      </c>
      <c r="AY185" s="16" t="s">
        <v>129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6" t="s">
        <v>80</v>
      </c>
      <c r="BK185" s="217">
        <f>ROUND(I185*H185,2)</f>
        <v>0</v>
      </c>
      <c r="BL185" s="16" t="s">
        <v>135</v>
      </c>
      <c r="BM185" s="216" t="s">
        <v>837</v>
      </c>
    </row>
    <row r="186" s="2" customFormat="1">
      <c r="A186" s="37"/>
      <c r="B186" s="38"/>
      <c r="C186" s="39"/>
      <c r="D186" s="218" t="s">
        <v>137</v>
      </c>
      <c r="E186" s="39"/>
      <c r="F186" s="219" t="s">
        <v>706</v>
      </c>
      <c r="G186" s="39"/>
      <c r="H186" s="39"/>
      <c r="I186" s="220"/>
      <c r="J186" s="39"/>
      <c r="K186" s="39"/>
      <c r="L186" s="43"/>
      <c r="M186" s="221"/>
      <c r="N186" s="222"/>
      <c r="O186" s="83"/>
      <c r="P186" s="83"/>
      <c r="Q186" s="83"/>
      <c r="R186" s="83"/>
      <c r="S186" s="83"/>
      <c r="T186" s="84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137</v>
      </c>
      <c r="AU186" s="16" t="s">
        <v>82</v>
      </c>
    </row>
    <row r="187" s="12" customFormat="1" ht="22.8" customHeight="1">
      <c r="A187" s="12"/>
      <c r="B187" s="188"/>
      <c r="C187" s="189"/>
      <c r="D187" s="190" t="s">
        <v>71</v>
      </c>
      <c r="E187" s="202" t="s">
        <v>82</v>
      </c>
      <c r="F187" s="202" t="s">
        <v>351</v>
      </c>
      <c r="G187" s="189"/>
      <c r="H187" s="189"/>
      <c r="I187" s="192"/>
      <c r="J187" s="203">
        <f>BK187</f>
        <v>0</v>
      </c>
      <c r="K187" s="189"/>
      <c r="L187" s="194"/>
      <c r="M187" s="195"/>
      <c r="N187" s="196"/>
      <c r="O187" s="196"/>
      <c r="P187" s="197">
        <f>SUM(P188:P190)</f>
        <v>0</v>
      </c>
      <c r="Q187" s="196"/>
      <c r="R187" s="197">
        <f>SUM(R188:R190)</f>
        <v>2.29201436</v>
      </c>
      <c r="S187" s="196"/>
      <c r="T187" s="198">
        <f>SUM(T188:T190)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99" t="s">
        <v>80</v>
      </c>
      <c r="AT187" s="200" t="s">
        <v>71</v>
      </c>
      <c r="AU187" s="200" t="s">
        <v>80</v>
      </c>
      <c r="AY187" s="199" t="s">
        <v>129</v>
      </c>
      <c r="BK187" s="201">
        <f>SUM(BK188:BK190)</f>
        <v>0</v>
      </c>
    </row>
    <row r="188" s="2" customFormat="1" ht="44.25" customHeight="1">
      <c r="A188" s="37"/>
      <c r="B188" s="38"/>
      <c r="C188" s="204" t="s">
        <v>381</v>
      </c>
      <c r="D188" s="204" t="s">
        <v>131</v>
      </c>
      <c r="E188" s="205" t="s">
        <v>373</v>
      </c>
      <c r="F188" s="206" t="s">
        <v>374</v>
      </c>
      <c r="G188" s="207" t="s">
        <v>134</v>
      </c>
      <c r="H188" s="208">
        <v>4519</v>
      </c>
      <c r="I188" s="209"/>
      <c r="J188" s="210">
        <f>ROUND(I188*H188,2)</f>
        <v>0</v>
      </c>
      <c r="K188" s="211"/>
      <c r="L188" s="43"/>
      <c r="M188" s="212" t="s">
        <v>19</v>
      </c>
      <c r="N188" s="213" t="s">
        <v>43</v>
      </c>
      <c r="O188" s="83"/>
      <c r="P188" s="214">
        <f>O188*H188</f>
        <v>0</v>
      </c>
      <c r="Q188" s="214">
        <v>0.00013999999999999999</v>
      </c>
      <c r="R188" s="214">
        <f>Q188*H188</f>
        <v>0.63265999999999989</v>
      </c>
      <c r="S188" s="214">
        <v>0</v>
      </c>
      <c r="T188" s="215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16" t="s">
        <v>135</v>
      </c>
      <c r="AT188" s="216" t="s">
        <v>131</v>
      </c>
      <c r="AU188" s="216" t="s">
        <v>82</v>
      </c>
      <c r="AY188" s="16" t="s">
        <v>129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6" t="s">
        <v>80</v>
      </c>
      <c r="BK188" s="217">
        <f>ROUND(I188*H188,2)</f>
        <v>0</v>
      </c>
      <c r="BL188" s="16" t="s">
        <v>135</v>
      </c>
      <c r="BM188" s="216" t="s">
        <v>838</v>
      </c>
    </row>
    <row r="189" s="2" customFormat="1">
      <c r="A189" s="37"/>
      <c r="B189" s="38"/>
      <c r="C189" s="39"/>
      <c r="D189" s="218" t="s">
        <v>137</v>
      </c>
      <c r="E189" s="39"/>
      <c r="F189" s="219" t="s">
        <v>376</v>
      </c>
      <c r="G189" s="39"/>
      <c r="H189" s="39"/>
      <c r="I189" s="220"/>
      <c r="J189" s="39"/>
      <c r="K189" s="39"/>
      <c r="L189" s="43"/>
      <c r="M189" s="221"/>
      <c r="N189" s="222"/>
      <c r="O189" s="83"/>
      <c r="P189" s="83"/>
      <c r="Q189" s="83"/>
      <c r="R189" s="83"/>
      <c r="S189" s="83"/>
      <c r="T189" s="84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137</v>
      </c>
      <c r="AU189" s="16" t="s">
        <v>82</v>
      </c>
    </row>
    <row r="190" s="2" customFormat="1" ht="24.15" customHeight="1">
      <c r="A190" s="37"/>
      <c r="B190" s="38"/>
      <c r="C190" s="223" t="s">
        <v>385</v>
      </c>
      <c r="D190" s="223" t="s">
        <v>319</v>
      </c>
      <c r="E190" s="224" t="s">
        <v>378</v>
      </c>
      <c r="F190" s="225" t="s">
        <v>379</v>
      </c>
      <c r="G190" s="226" t="s">
        <v>134</v>
      </c>
      <c r="H190" s="227">
        <v>5352.7560000000003</v>
      </c>
      <c r="I190" s="228"/>
      <c r="J190" s="229">
        <f>ROUND(I190*H190,2)</f>
        <v>0</v>
      </c>
      <c r="K190" s="230"/>
      <c r="L190" s="231"/>
      <c r="M190" s="232" t="s">
        <v>19</v>
      </c>
      <c r="N190" s="233" t="s">
        <v>43</v>
      </c>
      <c r="O190" s="83"/>
      <c r="P190" s="214">
        <f>O190*H190</f>
        <v>0</v>
      </c>
      <c r="Q190" s="214">
        <v>0.00031</v>
      </c>
      <c r="R190" s="214">
        <f>Q190*H190</f>
        <v>1.65935436</v>
      </c>
      <c r="S190" s="214">
        <v>0</v>
      </c>
      <c r="T190" s="215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16" t="s">
        <v>170</v>
      </c>
      <c r="AT190" s="216" t="s">
        <v>319</v>
      </c>
      <c r="AU190" s="216" t="s">
        <v>82</v>
      </c>
      <c r="AY190" s="16" t="s">
        <v>129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6" t="s">
        <v>80</v>
      </c>
      <c r="BK190" s="217">
        <f>ROUND(I190*H190,2)</f>
        <v>0</v>
      </c>
      <c r="BL190" s="16" t="s">
        <v>135</v>
      </c>
      <c r="BM190" s="216" t="s">
        <v>839</v>
      </c>
    </row>
    <row r="191" s="12" customFormat="1" ht="22.8" customHeight="1">
      <c r="A191" s="12"/>
      <c r="B191" s="188"/>
      <c r="C191" s="189"/>
      <c r="D191" s="190" t="s">
        <v>71</v>
      </c>
      <c r="E191" s="202" t="s">
        <v>153</v>
      </c>
      <c r="F191" s="202" t="s">
        <v>407</v>
      </c>
      <c r="G191" s="189"/>
      <c r="H191" s="189"/>
      <c r="I191" s="192"/>
      <c r="J191" s="203">
        <f>BK191</f>
        <v>0</v>
      </c>
      <c r="K191" s="189"/>
      <c r="L191" s="194"/>
      <c r="M191" s="195"/>
      <c r="N191" s="196"/>
      <c r="O191" s="196"/>
      <c r="P191" s="197">
        <f>SUM(P192:P203)</f>
        <v>0</v>
      </c>
      <c r="Q191" s="196"/>
      <c r="R191" s="197">
        <f>SUM(R192:R203)</f>
        <v>88.354800000000012</v>
      </c>
      <c r="S191" s="196"/>
      <c r="T191" s="198">
        <f>SUM(T192:T203)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99" t="s">
        <v>80</v>
      </c>
      <c r="AT191" s="200" t="s">
        <v>71</v>
      </c>
      <c r="AU191" s="200" t="s">
        <v>80</v>
      </c>
      <c r="AY191" s="199" t="s">
        <v>129</v>
      </c>
      <c r="BK191" s="201">
        <f>SUM(BK192:BK203)</f>
        <v>0</v>
      </c>
    </row>
    <row r="192" s="2" customFormat="1" ht="33" customHeight="1">
      <c r="A192" s="37"/>
      <c r="B192" s="38"/>
      <c r="C192" s="204" t="s">
        <v>391</v>
      </c>
      <c r="D192" s="204" t="s">
        <v>131</v>
      </c>
      <c r="E192" s="205" t="s">
        <v>724</v>
      </c>
      <c r="F192" s="206" t="s">
        <v>725</v>
      </c>
      <c r="G192" s="207" t="s">
        <v>134</v>
      </c>
      <c r="H192" s="208">
        <v>3277</v>
      </c>
      <c r="I192" s="209"/>
      <c r="J192" s="210">
        <f>ROUND(I192*H192,2)</f>
        <v>0</v>
      </c>
      <c r="K192" s="211"/>
      <c r="L192" s="43"/>
      <c r="M192" s="212" t="s">
        <v>19</v>
      </c>
      <c r="N192" s="213" t="s">
        <v>43</v>
      </c>
      <c r="O192" s="83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16" t="s">
        <v>135</v>
      </c>
      <c r="AT192" s="216" t="s">
        <v>131</v>
      </c>
      <c r="AU192" s="216" t="s">
        <v>82</v>
      </c>
      <c r="AY192" s="16" t="s">
        <v>129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6" t="s">
        <v>80</v>
      </c>
      <c r="BK192" s="217">
        <f>ROUND(I192*H192,2)</f>
        <v>0</v>
      </c>
      <c r="BL192" s="16" t="s">
        <v>135</v>
      </c>
      <c r="BM192" s="216" t="s">
        <v>840</v>
      </c>
    </row>
    <row r="193" s="2" customFormat="1">
      <c r="A193" s="37"/>
      <c r="B193" s="38"/>
      <c r="C193" s="39"/>
      <c r="D193" s="218" t="s">
        <v>137</v>
      </c>
      <c r="E193" s="39"/>
      <c r="F193" s="219" t="s">
        <v>727</v>
      </c>
      <c r="G193" s="39"/>
      <c r="H193" s="39"/>
      <c r="I193" s="220"/>
      <c r="J193" s="39"/>
      <c r="K193" s="39"/>
      <c r="L193" s="43"/>
      <c r="M193" s="221"/>
      <c r="N193" s="222"/>
      <c r="O193" s="83"/>
      <c r="P193" s="83"/>
      <c r="Q193" s="83"/>
      <c r="R193" s="83"/>
      <c r="S193" s="83"/>
      <c r="T193" s="84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137</v>
      </c>
      <c r="AU193" s="16" t="s">
        <v>82</v>
      </c>
    </row>
    <row r="194" s="2" customFormat="1" ht="33" customHeight="1">
      <c r="A194" s="37"/>
      <c r="B194" s="38"/>
      <c r="C194" s="204" t="s">
        <v>397</v>
      </c>
      <c r="D194" s="204" t="s">
        <v>131</v>
      </c>
      <c r="E194" s="205" t="s">
        <v>728</v>
      </c>
      <c r="F194" s="206" t="s">
        <v>729</v>
      </c>
      <c r="G194" s="207" t="s">
        <v>134</v>
      </c>
      <c r="H194" s="208">
        <v>3736</v>
      </c>
      <c r="I194" s="209"/>
      <c r="J194" s="210">
        <f>ROUND(I194*H194,2)</f>
        <v>0</v>
      </c>
      <c r="K194" s="211"/>
      <c r="L194" s="43"/>
      <c r="M194" s="212" t="s">
        <v>19</v>
      </c>
      <c r="N194" s="213" t="s">
        <v>43</v>
      </c>
      <c r="O194" s="83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16" t="s">
        <v>135</v>
      </c>
      <c r="AT194" s="216" t="s">
        <v>131</v>
      </c>
      <c r="AU194" s="216" t="s">
        <v>82</v>
      </c>
      <c r="AY194" s="16" t="s">
        <v>129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6" t="s">
        <v>80</v>
      </c>
      <c r="BK194" s="217">
        <f>ROUND(I194*H194,2)</f>
        <v>0</v>
      </c>
      <c r="BL194" s="16" t="s">
        <v>135</v>
      </c>
      <c r="BM194" s="216" t="s">
        <v>841</v>
      </c>
    </row>
    <row r="195" s="2" customFormat="1">
      <c r="A195" s="37"/>
      <c r="B195" s="38"/>
      <c r="C195" s="39"/>
      <c r="D195" s="218" t="s">
        <v>137</v>
      </c>
      <c r="E195" s="39"/>
      <c r="F195" s="219" t="s">
        <v>731</v>
      </c>
      <c r="G195" s="39"/>
      <c r="H195" s="39"/>
      <c r="I195" s="220"/>
      <c r="J195" s="39"/>
      <c r="K195" s="39"/>
      <c r="L195" s="43"/>
      <c r="M195" s="221"/>
      <c r="N195" s="222"/>
      <c r="O195" s="83"/>
      <c r="P195" s="83"/>
      <c r="Q195" s="83"/>
      <c r="R195" s="83"/>
      <c r="S195" s="83"/>
      <c r="T195" s="84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137</v>
      </c>
      <c r="AU195" s="16" t="s">
        <v>82</v>
      </c>
    </row>
    <row r="196" s="2" customFormat="1" ht="49.05" customHeight="1">
      <c r="A196" s="37"/>
      <c r="B196" s="38"/>
      <c r="C196" s="204" t="s">
        <v>402</v>
      </c>
      <c r="D196" s="204" t="s">
        <v>131</v>
      </c>
      <c r="E196" s="205" t="s">
        <v>434</v>
      </c>
      <c r="F196" s="206" t="s">
        <v>435</v>
      </c>
      <c r="G196" s="207" t="s">
        <v>134</v>
      </c>
      <c r="H196" s="208">
        <v>2422</v>
      </c>
      <c r="I196" s="209"/>
      <c r="J196" s="210">
        <f>ROUND(I196*H196,2)</f>
        <v>0</v>
      </c>
      <c r="K196" s="211"/>
      <c r="L196" s="43"/>
      <c r="M196" s="212" t="s">
        <v>19</v>
      </c>
      <c r="N196" s="213" t="s">
        <v>43</v>
      </c>
      <c r="O196" s="83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16" t="s">
        <v>135</v>
      </c>
      <c r="AT196" s="216" t="s">
        <v>131</v>
      </c>
      <c r="AU196" s="216" t="s">
        <v>82</v>
      </c>
      <c r="AY196" s="16" t="s">
        <v>129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6" t="s">
        <v>80</v>
      </c>
      <c r="BK196" s="217">
        <f>ROUND(I196*H196,2)</f>
        <v>0</v>
      </c>
      <c r="BL196" s="16" t="s">
        <v>135</v>
      </c>
      <c r="BM196" s="216" t="s">
        <v>842</v>
      </c>
    </row>
    <row r="197" s="2" customFormat="1">
      <c r="A197" s="37"/>
      <c r="B197" s="38"/>
      <c r="C197" s="39"/>
      <c r="D197" s="218" t="s">
        <v>137</v>
      </c>
      <c r="E197" s="39"/>
      <c r="F197" s="219" t="s">
        <v>437</v>
      </c>
      <c r="G197" s="39"/>
      <c r="H197" s="39"/>
      <c r="I197" s="220"/>
      <c r="J197" s="39"/>
      <c r="K197" s="39"/>
      <c r="L197" s="43"/>
      <c r="M197" s="221"/>
      <c r="N197" s="222"/>
      <c r="O197" s="83"/>
      <c r="P197" s="83"/>
      <c r="Q197" s="83"/>
      <c r="R197" s="83"/>
      <c r="S197" s="83"/>
      <c r="T197" s="84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137</v>
      </c>
      <c r="AU197" s="16" t="s">
        <v>82</v>
      </c>
    </row>
    <row r="198" s="2" customFormat="1" ht="37.8" customHeight="1">
      <c r="A198" s="37"/>
      <c r="B198" s="38"/>
      <c r="C198" s="204" t="s">
        <v>408</v>
      </c>
      <c r="D198" s="204" t="s">
        <v>131</v>
      </c>
      <c r="E198" s="205" t="s">
        <v>733</v>
      </c>
      <c r="F198" s="206" t="s">
        <v>734</v>
      </c>
      <c r="G198" s="207" t="s">
        <v>134</v>
      </c>
      <c r="H198" s="208">
        <v>2422</v>
      </c>
      <c r="I198" s="209"/>
      <c r="J198" s="210">
        <f>ROUND(I198*H198,2)</f>
        <v>0</v>
      </c>
      <c r="K198" s="211"/>
      <c r="L198" s="43"/>
      <c r="M198" s="212" t="s">
        <v>19</v>
      </c>
      <c r="N198" s="213" t="s">
        <v>43</v>
      </c>
      <c r="O198" s="83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16" t="s">
        <v>135</v>
      </c>
      <c r="AT198" s="216" t="s">
        <v>131</v>
      </c>
      <c r="AU198" s="216" t="s">
        <v>82</v>
      </c>
      <c r="AY198" s="16" t="s">
        <v>129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6" t="s">
        <v>80</v>
      </c>
      <c r="BK198" s="217">
        <f>ROUND(I198*H198,2)</f>
        <v>0</v>
      </c>
      <c r="BL198" s="16" t="s">
        <v>135</v>
      </c>
      <c r="BM198" s="216" t="s">
        <v>843</v>
      </c>
    </row>
    <row r="199" s="2" customFormat="1">
      <c r="A199" s="37"/>
      <c r="B199" s="38"/>
      <c r="C199" s="39"/>
      <c r="D199" s="218" t="s">
        <v>137</v>
      </c>
      <c r="E199" s="39"/>
      <c r="F199" s="219" t="s">
        <v>736</v>
      </c>
      <c r="G199" s="39"/>
      <c r="H199" s="39"/>
      <c r="I199" s="220"/>
      <c r="J199" s="39"/>
      <c r="K199" s="39"/>
      <c r="L199" s="43"/>
      <c r="M199" s="221"/>
      <c r="N199" s="222"/>
      <c r="O199" s="83"/>
      <c r="P199" s="83"/>
      <c r="Q199" s="83"/>
      <c r="R199" s="83"/>
      <c r="S199" s="83"/>
      <c r="T199" s="84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137</v>
      </c>
      <c r="AU199" s="16" t="s">
        <v>82</v>
      </c>
    </row>
    <row r="200" s="2" customFormat="1" ht="37.8" customHeight="1">
      <c r="A200" s="37"/>
      <c r="B200" s="38"/>
      <c r="C200" s="204" t="s">
        <v>413</v>
      </c>
      <c r="D200" s="204" t="s">
        <v>131</v>
      </c>
      <c r="E200" s="205" t="s">
        <v>737</v>
      </c>
      <c r="F200" s="206" t="s">
        <v>738</v>
      </c>
      <c r="G200" s="207" t="s">
        <v>134</v>
      </c>
      <c r="H200" s="208">
        <v>2422</v>
      </c>
      <c r="I200" s="209"/>
      <c r="J200" s="210">
        <f>ROUND(I200*H200,2)</f>
        <v>0</v>
      </c>
      <c r="K200" s="211"/>
      <c r="L200" s="43"/>
      <c r="M200" s="212" t="s">
        <v>19</v>
      </c>
      <c r="N200" s="213" t="s">
        <v>43</v>
      </c>
      <c r="O200" s="83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16" t="s">
        <v>135</v>
      </c>
      <c r="AT200" s="216" t="s">
        <v>131</v>
      </c>
      <c r="AU200" s="216" t="s">
        <v>82</v>
      </c>
      <c r="AY200" s="16" t="s">
        <v>129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6" t="s">
        <v>80</v>
      </c>
      <c r="BK200" s="217">
        <f>ROUND(I200*H200,2)</f>
        <v>0</v>
      </c>
      <c r="BL200" s="16" t="s">
        <v>135</v>
      </c>
      <c r="BM200" s="216" t="s">
        <v>844</v>
      </c>
    </row>
    <row r="201" s="2" customFormat="1">
      <c r="A201" s="37"/>
      <c r="B201" s="38"/>
      <c r="C201" s="39"/>
      <c r="D201" s="218" t="s">
        <v>137</v>
      </c>
      <c r="E201" s="39"/>
      <c r="F201" s="219" t="s">
        <v>740</v>
      </c>
      <c r="G201" s="39"/>
      <c r="H201" s="39"/>
      <c r="I201" s="220"/>
      <c r="J201" s="39"/>
      <c r="K201" s="39"/>
      <c r="L201" s="43"/>
      <c r="M201" s="221"/>
      <c r="N201" s="222"/>
      <c r="O201" s="83"/>
      <c r="P201" s="83"/>
      <c r="Q201" s="83"/>
      <c r="R201" s="83"/>
      <c r="S201" s="83"/>
      <c r="T201" s="84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137</v>
      </c>
      <c r="AU201" s="16" t="s">
        <v>82</v>
      </c>
    </row>
    <row r="202" s="2" customFormat="1" ht="37.8" customHeight="1">
      <c r="A202" s="37"/>
      <c r="B202" s="38"/>
      <c r="C202" s="204" t="s">
        <v>418</v>
      </c>
      <c r="D202" s="204" t="s">
        <v>131</v>
      </c>
      <c r="E202" s="205" t="s">
        <v>419</v>
      </c>
      <c r="F202" s="206" t="s">
        <v>420</v>
      </c>
      <c r="G202" s="207" t="s">
        <v>134</v>
      </c>
      <c r="H202" s="208">
        <v>303</v>
      </c>
      <c r="I202" s="209"/>
      <c r="J202" s="210">
        <f>ROUND(I202*H202,2)</f>
        <v>0</v>
      </c>
      <c r="K202" s="211"/>
      <c r="L202" s="43"/>
      <c r="M202" s="212" t="s">
        <v>19</v>
      </c>
      <c r="N202" s="213" t="s">
        <v>43</v>
      </c>
      <c r="O202" s="83"/>
      <c r="P202" s="214">
        <f>O202*H202</f>
        <v>0</v>
      </c>
      <c r="Q202" s="214">
        <v>0.29160000000000003</v>
      </c>
      <c r="R202" s="214">
        <f>Q202*H202</f>
        <v>88.354800000000012</v>
      </c>
      <c r="S202" s="214">
        <v>0</v>
      </c>
      <c r="T202" s="215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16" t="s">
        <v>135</v>
      </c>
      <c r="AT202" s="216" t="s">
        <v>131</v>
      </c>
      <c r="AU202" s="216" t="s">
        <v>82</v>
      </c>
      <c r="AY202" s="16" t="s">
        <v>129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6" t="s">
        <v>80</v>
      </c>
      <c r="BK202" s="217">
        <f>ROUND(I202*H202,2)</f>
        <v>0</v>
      </c>
      <c r="BL202" s="16" t="s">
        <v>135</v>
      </c>
      <c r="BM202" s="216" t="s">
        <v>845</v>
      </c>
    </row>
    <row r="203" s="2" customFormat="1">
      <c r="A203" s="37"/>
      <c r="B203" s="38"/>
      <c r="C203" s="39"/>
      <c r="D203" s="218" t="s">
        <v>137</v>
      </c>
      <c r="E203" s="39"/>
      <c r="F203" s="219" t="s">
        <v>422</v>
      </c>
      <c r="G203" s="39"/>
      <c r="H203" s="39"/>
      <c r="I203" s="220"/>
      <c r="J203" s="39"/>
      <c r="K203" s="39"/>
      <c r="L203" s="43"/>
      <c r="M203" s="221"/>
      <c r="N203" s="222"/>
      <c r="O203" s="83"/>
      <c r="P203" s="83"/>
      <c r="Q203" s="83"/>
      <c r="R203" s="83"/>
      <c r="S203" s="83"/>
      <c r="T203" s="84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137</v>
      </c>
      <c r="AU203" s="16" t="s">
        <v>82</v>
      </c>
    </row>
    <row r="204" s="12" customFormat="1" ht="22.8" customHeight="1">
      <c r="A204" s="12"/>
      <c r="B204" s="188"/>
      <c r="C204" s="189"/>
      <c r="D204" s="190" t="s">
        <v>71</v>
      </c>
      <c r="E204" s="202" t="s">
        <v>175</v>
      </c>
      <c r="F204" s="202" t="s">
        <v>457</v>
      </c>
      <c r="G204" s="189"/>
      <c r="H204" s="189"/>
      <c r="I204" s="192"/>
      <c r="J204" s="203">
        <f>BK204</f>
        <v>0</v>
      </c>
      <c r="K204" s="189"/>
      <c r="L204" s="194"/>
      <c r="M204" s="195"/>
      <c r="N204" s="196"/>
      <c r="O204" s="196"/>
      <c r="P204" s="197">
        <f>P205+P212</f>
        <v>0</v>
      </c>
      <c r="Q204" s="196"/>
      <c r="R204" s="197">
        <f>R205+R212</f>
        <v>0</v>
      </c>
      <c r="S204" s="196"/>
      <c r="T204" s="198">
        <f>T205+T212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199" t="s">
        <v>80</v>
      </c>
      <c r="AT204" s="200" t="s">
        <v>71</v>
      </c>
      <c r="AU204" s="200" t="s">
        <v>80</v>
      </c>
      <c r="AY204" s="199" t="s">
        <v>129</v>
      </c>
      <c r="BK204" s="201">
        <f>BK205+BK212</f>
        <v>0</v>
      </c>
    </row>
    <row r="205" s="12" customFormat="1" ht="20.88" customHeight="1">
      <c r="A205" s="12"/>
      <c r="B205" s="188"/>
      <c r="C205" s="189"/>
      <c r="D205" s="190" t="s">
        <v>71</v>
      </c>
      <c r="E205" s="202" t="s">
        <v>535</v>
      </c>
      <c r="F205" s="202" t="s">
        <v>536</v>
      </c>
      <c r="G205" s="189"/>
      <c r="H205" s="189"/>
      <c r="I205" s="192"/>
      <c r="J205" s="203">
        <f>BK205</f>
        <v>0</v>
      </c>
      <c r="K205" s="189"/>
      <c r="L205" s="194"/>
      <c r="M205" s="195"/>
      <c r="N205" s="196"/>
      <c r="O205" s="196"/>
      <c r="P205" s="197">
        <f>SUM(P206:P211)</f>
        <v>0</v>
      </c>
      <c r="Q205" s="196"/>
      <c r="R205" s="197">
        <f>SUM(R206:R211)</f>
        <v>0</v>
      </c>
      <c r="S205" s="196"/>
      <c r="T205" s="198">
        <f>SUM(T206:T211)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199" t="s">
        <v>80</v>
      </c>
      <c r="AT205" s="200" t="s">
        <v>71</v>
      </c>
      <c r="AU205" s="200" t="s">
        <v>82</v>
      </c>
      <c r="AY205" s="199" t="s">
        <v>129</v>
      </c>
      <c r="BK205" s="201">
        <f>SUM(BK206:BK211)</f>
        <v>0</v>
      </c>
    </row>
    <row r="206" s="2" customFormat="1" ht="33" customHeight="1">
      <c r="A206" s="37"/>
      <c r="B206" s="38"/>
      <c r="C206" s="204" t="s">
        <v>423</v>
      </c>
      <c r="D206" s="204" t="s">
        <v>131</v>
      </c>
      <c r="E206" s="205" t="s">
        <v>846</v>
      </c>
      <c r="F206" s="206" t="s">
        <v>847</v>
      </c>
      <c r="G206" s="207" t="s">
        <v>388</v>
      </c>
      <c r="H206" s="208">
        <v>567</v>
      </c>
      <c r="I206" s="209"/>
      <c r="J206" s="210">
        <f>ROUND(I206*H206,2)</f>
        <v>0</v>
      </c>
      <c r="K206" s="211"/>
      <c r="L206" s="43"/>
      <c r="M206" s="212" t="s">
        <v>19</v>
      </c>
      <c r="N206" s="213" t="s">
        <v>43</v>
      </c>
      <c r="O206" s="83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16" t="s">
        <v>135</v>
      </c>
      <c r="AT206" s="216" t="s">
        <v>131</v>
      </c>
      <c r="AU206" s="216" t="s">
        <v>143</v>
      </c>
      <c r="AY206" s="16" t="s">
        <v>129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6" t="s">
        <v>80</v>
      </c>
      <c r="BK206" s="217">
        <f>ROUND(I206*H206,2)</f>
        <v>0</v>
      </c>
      <c r="BL206" s="16" t="s">
        <v>135</v>
      </c>
      <c r="BM206" s="216" t="s">
        <v>848</v>
      </c>
    </row>
    <row r="207" s="2" customFormat="1">
      <c r="A207" s="37"/>
      <c r="B207" s="38"/>
      <c r="C207" s="39"/>
      <c r="D207" s="218" t="s">
        <v>137</v>
      </c>
      <c r="E207" s="39"/>
      <c r="F207" s="219" t="s">
        <v>849</v>
      </c>
      <c r="G207" s="39"/>
      <c r="H207" s="39"/>
      <c r="I207" s="220"/>
      <c r="J207" s="39"/>
      <c r="K207" s="39"/>
      <c r="L207" s="43"/>
      <c r="M207" s="221"/>
      <c r="N207" s="222"/>
      <c r="O207" s="83"/>
      <c r="P207" s="83"/>
      <c r="Q207" s="83"/>
      <c r="R207" s="83"/>
      <c r="S207" s="83"/>
      <c r="T207" s="84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137</v>
      </c>
      <c r="AU207" s="16" t="s">
        <v>143</v>
      </c>
    </row>
    <row r="208" s="2" customFormat="1" ht="44.25" customHeight="1">
      <c r="A208" s="37"/>
      <c r="B208" s="38"/>
      <c r="C208" s="204" t="s">
        <v>428</v>
      </c>
      <c r="D208" s="204" t="s">
        <v>131</v>
      </c>
      <c r="E208" s="205" t="s">
        <v>850</v>
      </c>
      <c r="F208" s="206" t="s">
        <v>851</v>
      </c>
      <c r="G208" s="207" t="s">
        <v>388</v>
      </c>
      <c r="H208" s="208">
        <v>10773</v>
      </c>
      <c r="I208" s="209"/>
      <c r="J208" s="210">
        <f>ROUND(I208*H208,2)</f>
        <v>0</v>
      </c>
      <c r="K208" s="211"/>
      <c r="L208" s="43"/>
      <c r="M208" s="212" t="s">
        <v>19</v>
      </c>
      <c r="N208" s="213" t="s">
        <v>43</v>
      </c>
      <c r="O208" s="83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16" t="s">
        <v>135</v>
      </c>
      <c r="AT208" s="216" t="s">
        <v>131</v>
      </c>
      <c r="AU208" s="216" t="s">
        <v>143</v>
      </c>
      <c r="AY208" s="16" t="s">
        <v>129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6" t="s">
        <v>80</v>
      </c>
      <c r="BK208" s="217">
        <f>ROUND(I208*H208,2)</f>
        <v>0</v>
      </c>
      <c r="BL208" s="16" t="s">
        <v>135</v>
      </c>
      <c r="BM208" s="216" t="s">
        <v>852</v>
      </c>
    </row>
    <row r="209" s="2" customFormat="1">
      <c r="A209" s="37"/>
      <c r="B209" s="38"/>
      <c r="C209" s="39"/>
      <c r="D209" s="218" t="s">
        <v>137</v>
      </c>
      <c r="E209" s="39"/>
      <c r="F209" s="219" t="s">
        <v>853</v>
      </c>
      <c r="G209" s="39"/>
      <c r="H209" s="39"/>
      <c r="I209" s="220"/>
      <c r="J209" s="39"/>
      <c r="K209" s="39"/>
      <c r="L209" s="43"/>
      <c r="M209" s="221"/>
      <c r="N209" s="222"/>
      <c r="O209" s="83"/>
      <c r="P209" s="83"/>
      <c r="Q209" s="83"/>
      <c r="R209" s="83"/>
      <c r="S209" s="83"/>
      <c r="T209" s="84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137</v>
      </c>
      <c r="AU209" s="16" t="s">
        <v>143</v>
      </c>
    </row>
    <row r="210" s="2" customFormat="1" ht="49.05" customHeight="1">
      <c r="A210" s="37"/>
      <c r="B210" s="38"/>
      <c r="C210" s="204" t="s">
        <v>433</v>
      </c>
      <c r="D210" s="204" t="s">
        <v>131</v>
      </c>
      <c r="E210" s="205" t="s">
        <v>854</v>
      </c>
      <c r="F210" s="206" t="s">
        <v>855</v>
      </c>
      <c r="G210" s="207" t="s">
        <v>388</v>
      </c>
      <c r="H210" s="208">
        <v>567</v>
      </c>
      <c r="I210" s="209"/>
      <c r="J210" s="210">
        <f>ROUND(I210*H210,2)</f>
        <v>0</v>
      </c>
      <c r="K210" s="211"/>
      <c r="L210" s="43"/>
      <c r="M210" s="212" t="s">
        <v>19</v>
      </c>
      <c r="N210" s="213" t="s">
        <v>43</v>
      </c>
      <c r="O210" s="83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16" t="s">
        <v>135</v>
      </c>
      <c r="AT210" s="216" t="s">
        <v>131</v>
      </c>
      <c r="AU210" s="216" t="s">
        <v>143</v>
      </c>
      <c r="AY210" s="16" t="s">
        <v>129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6" t="s">
        <v>80</v>
      </c>
      <c r="BK210" s="217">
        <f>ROUND(I210*H210,2)</f>
        <v>0</v>
      </c>
      <c r="BL210" s="16" t="s">
        <v>135</v>
      </c>
      <c r="BM210" s="216" t="s">
        <v>856</v>
      </c>
    </row>
    <row r="211" s="2" customFormat="1">
      <c r="A211" s="37"/>
      <c r="B211" s="38"/>
      <c r="C211" s="39"/>
      <c r="D211" s="218" t="s">
        <v>137</v>
      </c>
      <c r="E211" s="39"/>
      <c r="F211" s="219" t="s">
        <v>857</v>
      </c>
      <c r="G211" s="39"/>
      <c r="H211" s="39"/>
      <c r="I211" s="220"/>
      <c r="J211" s="39"/>
      <c r="K211" s="39"/>
      <c r="L211" s="43"/>
      <c r="M211" s="221"/>
      <c r="N211" s="222"/>
      <c r="O211" s="83"/>
      <c r="P211" s="83"/>
      <c r="Q211" s="83"/>
      <c r="R211" s="83"/>
      <c r="S211" s="83"/>
      <c r="T211" s="84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137</v>
      </c>
      <c r="AU211" s="16" t="s">
        <v>143</v>
      </c>
    </row>
    <row r="212" s="12" customFormat="1" ht="20.88" customHeight="1">
      <c r="A212" s="12"/>
      <c r="B212" s="188"/>
      <c r="C212" s="189"/>
      <c r="D212" s="190" t="s">
        <v>71</v>
      </c>
      <c r="E212" s="202" t="s">
        <v>552</v>
      </c>
      <c r="F212" s="202" t="s">
        <v>553</v>
      </c>
      <c r="G212" s="189"/>
      <c r="H212" s="189"/>
      <c r="I212" s="192"/>
      <c r="J212" s="203">
        <f>BK212</f>
        <v>0</v>
      </c>
      <c r="K212" s="189"/>
      <c r="L212" s="194"/>
      <c r="M212" s="195"/>
      <c r="N212" s="196"/>
      <c r="O212" s="196"/>
      <c r="P212" s="197">
        <f>SUM(P213:P216)</f>
        <v>0</v>
      </c>
      <c r="Q212" s="196"/>
      <c r="R212" s="197">
        <f>SUM(R213:R216)</f>
        <v>0</v>
      </c>
      <c r="S212" s="196"/>
      <c r="T212" s="198">
        <f>SUM(T213:T216)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99" t="s">
        <v>80</v>
      </c>
      <c r="AT212" s="200" t="s">
        <v>71</v>
      </c>
      <c r="AU212" s="200" t="s">
        <v>82</v>
      </c>
      <c r="AY212" s="199" t="s">
        <v>129</v>
      </c>
      <c r="BK212" s="201">
        <f>SUM(BK213:BK216)</f>
        <v>0</v>
      </c>
    </row>
    <row r="213" s="2" customFormat="1" ht="44.25" customHeight="1">
      <c r="A213" s="37"/>
      <c r="B213" s="38"/>
      <c r="C213" s="204" t="s">
        <v>438</v>
      </c>
      <c r="D213" s="204" t="s">
        <v>131</v>
      </c>
      <c r="E213" s="205" t="s">
        <v>555</v>
      </c>
      <c r="F213" s="206" t="s">
        <v>556</v>
      </c>
      <c r="G213" s="207" t="s">
        <v>388</v>
      </c>
      <c r="H213" s="208">
        <v>3232.79</v>
      </c>
      <c r="I213" s="209"/>
      <c r="J213" s="210">
        <f>ROUND(I213*H213,2)</f>
        <v>0</v>
      </c>
      <c r="K213" s="211"/>
      <c r="L213" s="43"/>
      <c r="M213" s="212" t="s">
        <v>19</v>
      </c>
      <c r="N213" s="213" t="s">
        <v>43</v>
      </c>
      <c r="O213" s="83"/>
      <c r="P213" s="214">
        <f>O213*H213</f>
        <v>0</v>
      </c>
      <c r="Q213" s="214">
        <v>0</v>
      </c>
      <c r="R213" s="214">
        <f>Q213*H213</f>
        <v>0</v>
      </c>
      <c r="S213" s="214">
        <v>0</v>
      </c>
      <c r="T213" s="215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16" t="s">
        <v>135</v>
      </c>
      <c r="AT213" s="216" t="s">
        <v>131</v>
      </c>
      <c r="AU213" s="216" t="s">
        <v>143</v>
      </c>
      <c r="AY213" s="16" t="s">
        <v>129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6" t="s">
        <v>80</v>
      </c>
      <c r="BK213" s="217">
        <f>ROUND(I213*H213,2)</f>
        <v>0</v>
      </c>
      <c r="BL213" s="16" t="s">
        <v>135</v>
      </c>
      <c r="BM213" s="216" t="s">
        <v>858</v>
      </c>
    </row>
    <row r="214" s="2" customFormat="1">
      <c r="A214" s="37"/>
      <c r="B214" s="38"/>
      <c r="C214" s="39"/>
      <c r="D214" s="218" t="s">
        <v>137</v>
      </c>
      <c r="E214" s="39"/>
      <c r="F214" s="219" t="s">
        <v>558</v>
      </c>
      <c r="G214" s="39"/>
      <c r="H214" s="39"/>
      <c r="I214" s="220"/>
      <c r="J214" s="39"/>
      <c r="K214" s="39"/>
      <c r="L214" s="43"/>
      <c r="M214" s="221"/>
      <c r="N214" s="222"/>
      <c r="O214" s="83"/>
      <c r="P214" s="83"/>
      <c r="Q214" s="83"/>
      <c r="R214" s="83"/>
      <c r="S214" s="83"/>
      <c r="T214" s="84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137</v>
      </c>
      <c r="AU214" s="16" t="s">
        <v>143</v>
      </c>
    </row>
    <row r="215" s="2" customFormat="1" ht="55.5" customHeight="1">
      <c r="A215" s="37"/>
      <c r="B215" s="38"/>
      <c r="C215" s="204" t="s">
        <v>443</v>
      </c>
      <c r="D215" s="204" t="s">
        <v>131</v>
      </c>
      <c r="E215" s="205" t="s">
        <v>560</v>
      </c>
      <c r="F215" s="206" t="s">
        <v>561</v>
      </c>
      <c r="G215" s="207" t="s">
        <v>388</v>
      </c>
      <c r="H215" s="208">
        <v>3232.79</v>
      </c>
      <c r="I215" s="209"/>
      <c r="J215" s="210">
        <f>ROUND(I215*H215,2)</f>
        <v>0</v>
      </c>
      <c r="K215" s="211"/>
      <c r="L215" s="43"/>
      <c r="M215" s="212" t="s">
        <v>19</v>
      </c>
      <c r="N215" s="213" t="s">
        <v>43</v>
      </c>
      <c r="O215" s="83"/>
      <c r="P215" s="214">
        <f>O215*H215</f>
        <v>0</v>
      </c>
      <c r="Q215" s="214">
        <v>0</v>
      </c>
      <c r="R215" s="214">
        <f>Q215*H215</f>
        <v>0</v>
      </c>
      <c r="S215" s="214">
        <v>0</v>
      </c>
      <c r="T215" s="215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16" t="s">
        <v>135</v>
      </c>
      <c r="AT215" s="216" t="s">
        <v>131</v>
      </c>
      <c r="AU215" s="216" t="s">
        <v>143</v>
      </c>
      <c r="AY215" s="16" t="s">
        <v>129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6" t="s">
        <v>80</v>
      </c>
      <c r="BK215" s="217">
        <f>ROUND(I215*H215,2)</f>
        <v>0</v>
      </c>
      <c r="BL215" s="16" t="s">
        <v>135</v>
      </c>
      <c r="BM215" s="216" t="s">
        <v>859</v>
      </c>
    </row>
    <row r="216" s="2" customFormat="1">
      <c r="A216" s="37"/>
      <c r="B216" s="38"/>
      <c r="C216" s="39"/>
      <c r="D216" s="218" t="s">
        <v>137</v>
      </c>
      <c r="E216" s="39"/>
      <c r="F216" s="219" t="s">
        <v>563</v>
      </c>
      <c r="G216" s="39"/>
      <c r="H216" s="39"/>
      <c r="I216" s="220"/>
      <c r="J216" s="39"/>
      <c r="K216" s="39"/>
      <c r="L216" s="43"/>
      <c r="M216" s="239"/>
      <c r="N216" s="240"/>
      <c r="O216" s="236"/>
      <c r="P216" s="236"/>
      <c r="Q216" s="236"/>
      <c r="R216" s="236"/>
      <c r="S216" s="236"/>
      <c r="T216" s="24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137</v>
      </c>
      <c r="AU216" s="16" t="s">
        <v>143</v>
      </c>
    </row>
    <row r="217" s="2" customFormat="1" ht="6.96" customHeight="1">
      <c r="A217" s="37"/>
      <c r="B217" s="58"/>
      <c r="C217" s="59"/>
      <c r="D217" s="59"/>
      <c r="E217" s="59"/>
      <c r="F217" s="59"/>
      <c r="G217" s="59"/>
      <c r="H217" s="59"/>
      <c r="I217" s="59"/>
      <c r="J217" s="59"/>
      <c r="K217" s="59"/>
      <c r="L217" s="43"/>
      <c r="M217" s="37"/>
      <c r="O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</row>
  </sheetData>
  <sheetProtection sheet="1" autoFilter="0" formatColumns="0" formatRows="0" objects="1" scenarios="1" spinCount="100000" saltValue="t5CitwfzEK+EgDKVmNFggAkK4zhKIpuqxeHPLdzgtVUJQMp34TG69fvC9m/B2W5YtJiEW13dWRNsWDpL7WuZ0A==" hashValue="nHWXXpNaCvg44apDn0UR5Jg7/U2+SdMqpcSQZBN5drq9Z+37XTAyLBCSmYU2nqRd3P1X0W1YU3lC/4pCii2bTQ==" algorithmName="SHA-512" password="CC35"/>
  <autoFilter ref="C85:K216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4_02/111251103"/>
    <hyperlink ref="F92" r:id="rId2" display="https://podminky.urs.cz/item/CS_URS_2024_02/112101101"/>
    <hyperlink ref="F94" r:id="rId3" display="https://podminky.urs.cz/item/CS_URS_2024_02/112101102"/>
    <hyperlink ref="F96" r:id="rId4" display="https://podminky.urs.cz/item/CS_URS_2024_02/112101103"/>
    <hyperlink ref="F98" r:id="rId5" display="https://podminky.urs.cz/item/CS_URS_2024_02/112251101"/>
    <hyperlink ref="F100" r:id="rId6" display="https://podminky.urs.cz/item/CS_URS_2024_02/112251102"/>
    <hyperlink ref="F102" r:id="rId7" display="https://podminky.urs.cz/item/CS_URS_2024_02/112251103"/>
    <hyperlink ref="F104" r:id="rId8" display="https://podminky.urs.cz/item/CS_URS_2024_02/111209111"/>
    <hyperlink ref="F106" r:id="rId9" display="https://podminky.urs.cz/item/CS_URS_2024_02/116951101"/>
    <hyperlink ref="F108" r:id="rId10" display="https://podminky.urs.cz/item/CS_URS_2024_02/121151124"/>
    <hyperlink ref="F110" r:id="rId11" display="https://podminky.urs.cz/item/CS_URS_2024_02/122251106"/>
    <hyperlink ref="F112" r:id="rId12" display="https://podminky.urs.cz/item/CS_URS_2024_02/129951114"/>
    <hyperlink ref="F114" r:id="rId13" display="https://podminky.urs.cz/item/CS_URS_2024_02/151101201"/>
    <hyperlink ref="F116" r:id="rId14" display="https://podminky.urs.cz/item/CS_URS_2024_02/151101211"/>
    <hyperlink ref="F118" r:id="rId15" display="https://podminky.urs.cz/item/CS_URS_2024_02/151101401"/>
    <hyperlink ref="F120" r:id="rId16" display="https://podminky.urs.cz/item/CS_URS_2024_02/151101411"/>
    <hyperlink ref="F122" r:id="rId17" display="https://podminky.urs.cz/item/CS_URS_2024_02/161151103"/>
    <hyperlink ref="F124" r:id="rId18" display="https://podminky.urs.cz/item/CS_URS_2024_02/162351103"/>
    <hyperlink ref="F126" r:id="rId19" display="https://podminky.urs.cz/item/CS_URS_2024_02/162651112"/>
    <hyperlink ref="F128" r:id="rId20" display="https://podminky.urs.cz/item/CS_URS_2024_02/162201411"/>
    <hyperlink ref="F130" r:id="rId21" display="https://podminky.urs.cz/item/CS_URS_2024_02/162201412"/>
    <hyperlink ref="F132" r:id="rId22" display="https://podminky.urs.cz/item/CS_URS_2024_02/162201413"/>
    <hyperlink ref="F134" r:id="rId23" display="https://podminky.urs.cz/item/CS_URS_2024_02/162201421"/>
    <hyperlink ref="F136" r:id="rId24" display="https://podminky.urs.cz/item/CS_URS_2024_02/162201422"/>
    <hyperlink ref="F138" r:id="rId25" display="https://podminky.urs.cz/item/CS_URS_2024_02/162201423"/>
    <hyperlink ref="F140" r:id="rId26" display="https://podminky.urs.cz/item/CS_URS_2024_02/162301951"/>
    <hyperlink ref="F142" r:id="rId27" display="https://podminky.urs.cz/item/CS_URS_2024_02/162301952"/>
    <hyperlink ref="F144" r:id="rId28" display="https://podminky.urs.cz/item/CS_URS_2024_02/162301953"/>
    <hyperlink ref="F146" r:id="rId29" display="https://podminky.urs.cz/item/CS_URS_2024_02/162301971"/>
    <hyperlink ref="F148" r:id="rId30" display="https://podminky.urs.cz/item/CS_URS_2024_02/162301972"/>
    <hyperlink ref="F150" r:id="rId31" display="https://podminky.urs.cz/item/CS_URS_2024_02/162301973"/>
    <hyperlink ref="F152" r:id="rId32" display="https://podminky.urs.cz/item/CS_URS_2024_02/162201401"/>
    <hyperlink ref="F154" r:id="rId33" display="https://podminky.urs.cz/item/CS_URS_2024_02/162201402"/>
    <hyperlink ref="F156" r:id="rId34" display="https://podminky.urs.cz/item/CS_URS_2024_02/162201403"/>
    <hyperlink ref="F158" r:id="rId35" display="https://podminky.urs.cz/item/CS_URS_2024_02/162301501"/>
    <hyperlink ref="F160" r:id="rId36" display="https://podminky.urs.cz/item/CS_URS_2024_02/167151111"/>
    <hyperlink ref="F162" r:id="rId37" display="https://podminky.urs.cz/item/CS_URS_2024_02/171151103"/>
    <hyperlink ref="F164" r:id="rId38" display="https://podminky.urs.cz/item/CS_URS_2024_02/171151101"/>
    <hyperlink ref="F166" r:id="rId39" display="https://podminky.urs.cz/item/CS_URS_2024_02/171251201"/>
    <hyperlink ref="F168" r:id="rId40" display="https://podminky.urs.cz/item/CS_URS_2024_02/174251201"/>
    <hyperlink ref="F171" r:id="rId41" display="https://podminky.urs.cz/item/CS_URS_2024_02/182351134"/>
    <hyperlink ref="F173" r:id="rId42" display="https://podminky.urs.cz/item/CS_URS_2024_02/181951112"/>
    <hyperlink ref="F175" r:id="rId43" display="https://podminky.urs.cz/item/CS_URS_2024_02/182151111"/>
    <hyperlink ref="F177" r:id="rId44" display="https://podminky.urs.cz/item/CS_URS_2024_02/182251101"/>
    <hyperlink ref="F179" r:id="rId45" display="https://podminky.urs.cz/item/CS_URS_2024_02/181451122"/>
    <hyperlink ref="F182" r:id="rId46" display="https://podminky.urs.cz/item/CS_URS_2024_02/185851121"/>
    <hyperlink ref="F184" r:id="rId47" display="https://podminky.urs.cz/item/CS_URS_2024_02/185804312"/>
    <hyperlink ref="F186" r:id="rId48" display="https://podminky.urs.cz/item/CS_URS_2024_02/113107213"/>
    <hyperlink ref="F189" r:id="rId49" display="https://podminky.urs.cz/item/CS_URS_2024_02/213141112"/>
    <hyperlink ref="F193" r:id="rId50" display="https://podminky.urs.cz/item/CS_URS_2024_02/564851111"/>
    <hyperlink ref="F195" r:id="rId51" display="https://podminky.urs.cz/item/CS_URS_2024_02/564861111"/>
    <hyperlink ref="F197" r:id="rId52" display="https://podminky.urs.cz/item/CS_URS_2024_02/574381112"/>
    <hyperlink ref="F199" r:id="rId53" display="https://podminky.urs.cz/item/CS_URS_2024_02/573411104"/>
    <hyperlink ref="F201" r:id="rId54" display="https://podminky.urs.cz/item/CS_URS_2024_02/573411105"/>
    <hyperlink ref="F203" r:id="rId55" display="https://podminky.urs.cz/item/CS_URS_2024_02/569751111"/>
    <hyperlink ref="F207" r:id="rId56" display="https://podminky.urs.cz/item/CS_URS_2024_02/997231111"/>
    <hyperlink ref="F209" r:id="rId57" display="https://podminky.urs.cz/item/CS_URS_2024_02/997231119"/>
    <hyperlink ref="F211" r:id="rId58" display="https://podminky.urs.cz/item/CS_URS_2024_02/997231511"/>
    <hyperlink ref="F214" r:id="rId59" display="https://podminky.urs.cz/item/CS_URS_2024_02/998225111"/>
    <hyperlink ref="F216" r:id="rId60" display="https://podminky.urs.cz/item/CS_URS_2024_02/9982251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96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 xml:space="preserve">Polní cesty  C1, C4 a C5 v katastrálním území Kosmo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97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860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12. 8. 2024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30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32</v>
      </c>
      <c r="E20" s="37"/>
      <c r="F20" s="37"/>
      <c r="G20" s="37"/>
      <c r="H20" s="37"/>
      <c r="I20" s="131" t="s">
        <v>26</v>
      </c>
      <c r="J20" s="135" t="s">
        <v>33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34</v>
      </c>
      <c r="F21" s="37"/>
      <c r="G21" s="37"/>
      <c r="H21" s="37"/>
      <c r="I21" s="131" t="s">
        <v>29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26</v>
      </c>
      <c r="J23" s="135" t="s">
        <v>33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34</v>
      </c>
      <c r="F24" s="37"/>
      <c r="G24" s="37"/>
      <c r="H24" s="37"/>
      <c r="I24" s="131" t="s">
        <v>29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71.25" customHeight="1">
      <c r="A27" s="137"/>
      <c r="B27" s="138"/>
      <c r="C27" s="137"/>
      <c r="D27" s="137"/>
      <c r="E27" s="139" t="s">
        <v>37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ROUND(J82,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ROUND((SUM(BE82:BE103)),  2)</f>
        <v>0</v>
      </c>
      <c r="G33" s="37"/>
      <c r="H33" s="37"/>
      <c r="I33" s="147">
        <v>0.20999999999999999</v>
      </c>
      <c r="J33" s="146">
        <f>ROUND(((SUM(BE82:BE103))*I33),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ROUND((SUM(BF82:BF103)),  2)</f>
        <v>0</v>
      </c>
      <c r="G34" s="37"/>
      <c r="H34" s="37"/>
      <c r="I34" s="147">
        <v>0.12</v>
      </c>
      <c r="J34" s="146">
        <f>ROUND(((SUM(BF82:BF103))*I34),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ROUND((SUM(BG82:BG103)),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ROUND((SUM(BH82:BH103)),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ROUND((SUM(BI82:BI103)),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99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 xml:space="preserve">Polní cesty  C1, C4 a C5 v katastrálním území Kosmo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97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 04 - Náhradní výsadba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Kosmo</v>
      </c>
      <c r="G52" s="39"/>
      <c r="H52" s="39"/>
      <c r="I52" s="31" t="s">
        <v>23</v>
      </c>
      <c r="J52" s="71" t="str">
        <f>IF(J12="","",J12)</f>
        <v>12. 8. 2024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Státní pozemkový úřad, Pobočka Prachatice</v>
      </c>
      <c r="G54" s="39"/>
      <c r="H54" s="39"/>
      <c r="I54" s="31" t="s">
        <v>32</v>
      </c>
      <c r="J54" s="35" t="str">
        <f>E21</f>
        <v>Ing. Petr Kaplan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30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Ing. Petr Kaplan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100</v>
      </c>
      <c r="D57" s="161"/>
      <c r="E57" s="161"/>
      <c r="F57" s="161"/>
      <c r="G57" s="161"/>
      <c r="H57" s="161"/>
      <c r="I57" s="161"/>
      <c r="J57" s="162" t="s">
        <v>101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J82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102</v>
      </c>
    </row>
    <row r="60" s="9" customFormat="1" ht="24.96" customHeight="1">
      <c r="A60" s="9"/>
      <c r="B60" s="164"/>
      <c r="C60" s="165"/>
      <c r="D60" s="166" t="s">
        <v>103</v>
      </c>
      <c r="E60" s="167"/>
      <c r="F60" s="167"/>
      <c r="G60" s="167"/>
      <c r="H60" s="167"/>
      <c r="I60" s="167"/>
      <c r="J60" s="168">
        <f>J83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104</v>
      </c>
      <c r="E61" s="173"/>
      <c r="F61" s="173"/>
      <c r="G61" s="173"/>
      <c r="H61" s="173"/>
      <c r="I61" s="173"/>
      <c r="J61" s="174">
        <f>J84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861</v>
      </c>
      <c r="E62" s="173"/>
      <c r="F62" s="173"/>
      <c r="G62" s="173"/>
      <c r="H62" s="173"/>
      <c r="I62" s="173"/>
      <c r="J62" s="174">
        <f>J101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7"/>
      <c r="B63" s="38"/>
      <c r="C63" s="39"/>
      <c r="D63" s="39"/>
      <c r="E63" s="39"/>
      <c r="F63" s="39"/>
      <c r="G63" s="39"/>
      <c r="H63" s="39"/>
      <c r="I63" s="39"/>
      <c r="J63" s="39"/>
      <c r="K63" s="39"/>
      <c r="L63" s="13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s="2" customFormat="1" ht="6.96" customHeight="1">
      <c r="A64" s="37"/>
      <c r="B64" s="58"/>
      <c r="C64" s="59"/>
      <c r="D64" s="59"/>
      <c r="E64" s="59"/>
      <c r="F64" s="59"/>
      <c r="G64" s="59"/>
      <c r="H64" s="59"/>
      <c r="I64" s="59"/>
      <c r="J64" s="59"/>
      <c r="K64" s="59"/>
      <c r="L64" s="13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8" s="2" customFormat="1" ht="6.96" customHeight="1">
      <c r="A68" s="37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24.96" customHeight="1">
      <c r="A69" s="37"/>
      <c r="B69" s="38"/>
      <c r="C69" s="22" t="s">
        <v>114</v>
      </c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16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6.5" customHeight="1">
      <c r="A72" s="37"/>
      <c r="B72" s="38"/>
      <c r="C72" s="39"/>
      <c r="D72" s="39"/>
      <c r="E72" s="159" t="str">
        <f>E7</f>
        <v xml:space="preserve">Polní cesty  C1, C4 a C5 v katastrálním území Kosmo</v>
      </c>
      <c r="F72" s="31"/>
      <c r="G72" s="31"/>
      <c r="H72" s="31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97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68" t="str">
        <f>E9</f>
        <v>SO 04 - Náhradní výsadba</v>
      </c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21</v>
      </c>
      <c r="D76" s="39"/>
      <c r="E76" s="39"/>
      <c r="F76" s="26" t="str">
        <f>F12</f>
        <v>Kosmo</v>
      </c>
      <c r="G76" s="39"/>
      <c r="H76" s="39"/>
      <c r="I76" s="31" t="s">
        <v>23</v>
      </c>
      <c r="J76" s="71" t="str">
        <f>IF(J12="","",J12)</f>
        <v>12. 8. 2024</v>
      </c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5.15" customHeight="1">
      <c r="A78" s="37"/>
      <c r="B78" s="38"/>
      <c r="C78" s="31" t="s">
        <v>25</v>
      </c>
      <c r="D78" s="39"/>
      <c r="E78" s="39"/>
      <c r="F78" s="26" t="str">
        <f>E15</f>
        <v>Státní pozemkový úřad, Pobočka Prachatice</v>
      </c>
      <c r="G78" s="39"/>
      <c r="H78" s="39"/>
      <c r="I78" s="31" t="s">
        <v>32</v>
      </c>
      <c r="J78" s="35" t="str">
        <f>E21</f>
        <v>Ing. Petr Kaplan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5.15" customHeight="1">
      <c r="A79" s="37"/>
      <c r="B79" s="38"/>
      <c r="C79" s="31" t="s">
        <v>30</v>
      </c>
      <c r="D79" s="39"/>
      <c r="E79" s="39"/>
      <c r="F79" s="26" t="str">
        <f>IF(E18="","",E18)</f>
        <v>Vyplň údaj</v>
      </c>
      <c r="G79" s="39"/>
      <c r="H79" s="39"/>
      <c r="I79" s="31" t="s">
        <v>35</v>
      </c>
      <c r="J79" s="35" t="str">
        <f>E24</f>
        <v>Ing. Petr Kaplan</v>
      </c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0.32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11" customFormat="1" ht="29.28" customHeight="1">
      <c r="A81" s="176"/>
      <c r="B81" s="177"/>
      <c r="C81" s="178" t="s">
        <v>115</v>
      </c>
      <c r="D81" s="179" t="s">
        <v>57</v>
      </c>
      <c r="E81" s="179" t="s">
        <v>53</v>
      </c>
      <c r="F81" s="179" t="s">
        <v>54</v>
      </c>
      <c r="G81" s="179" t="s">
        <v>116</v>
      </c>
      <c r="H81" s="179" t="s">
        <v>117</v>
      </c>
      <c r="I81" s="179" t="s">
        <v>118</v>
      </c>
      <c r="J81" s="180" t="s">
        <v>101</v>
      </c>
      <c r="K81" s="181" t="s">
        <v>119</v>
      </c>
      <c r="L81" s="182"/>
      <c r="M81" s="91" t="s">
        <v>19</v>
      </c>
      <c r="N81" s="92" t="s">
        <v>42</v>
      </c>
      <c r="O81" s="92" t="s">
        <v>120</v>
      </c>
      <c r="P81" s="92" t="s">
        <v>121</v>
      </c>
      <c r="Q81" s="92" t="s">
        <v>122</v>
      </c>
      <c r="R81" s="92" t="s">
        <v>123</v>
      </c>
      <c r="S81" s="92" t="s">
        <v>124</v>
      </c>
      <c r="T81" s="93" t="s">
        <v>125</v>
      </c>
      <c r="U81" s="176"/>
      <c r="V81" s="176"/>
      <c r="W81" s="176"/>
      <c r="X81" s="176"/>
      <c r="Y81" s="176"/>
      <c r="Z81" s="176"/>
      <c r="AA81" s="176"/>
      <c r="AB81" s="176"/>
      <c r="AC81" s="176"/>
      <c r="AD81" s="176"/>
      <c r="AE81" s="176"/>
    </row>
    <row r="82" s="2" customFormat="1" ht="22.8" customHeight="1">
      <c r="A82" s="37"/>
      <c r="B82" s="38"/>
      <c r="C82" s="98" t="s">
        <v>126</v>
      </c>
      <c r="D82" s="39"/>
      <c r="E82" s="39"/>
      <c r="F82" s="39"/>
      <c r="G82" s="39"/>
      <c r="H82" s="39"/>
      <c r="I82" s="39"/>
      <c r="J82" s="183">
        <f>BK82</f>
        <v>0</v>
      </c>
      <c r="K82" s="39"/>
      <c r="L82" s="43"/>
      <c r="M82" s="94"/>
      <c r="N82" s="184"/>
      <c r="O82" s="95"/>
      <c r="P82" s="185">
        <f>P83</f>
        <v>0</v>
      </c>
      <c r="Q82" s="95"/>
      <c r="R82" s="185">
        <f>R83</f>
        <v>1.6199999999999999</v>
      </c>
      <c r="S82" s="95"/>
      <c r="T82" s="186">
        <f>T83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T82" s="16" t="s">
        <v>71</v>
      </c>
      <c r="AU82" s="16" t="s">
        <v>102</v>
      </c>
      <c r="BK82" s="187">
        <f>BK83</f>
        <v>0</v>
      </c>
    </row>
    <row r="83" s="12" customFormat="1" ht="25.92" customHeight="1">
      <c r="A83" s="12"/>
      <c r="B83" s="188"/>
      <c r="C83" s="189"/>
      <c r="D83" s="190" t="s">
        <v>71</v>
      </c>
      <c r="E83" s="191" t="s">
        <v>127</v>
      </c>
      <c r="F83" s="191" t="s">
        <v>128</v>
      </c>
      <c r="G83" s="189"/>
      <c r="H83" s="189"/>
      <c r="I83" s="192"/>
      <c r="J83" s="193">
        <f>BK83</f>
        <v>0</v>
      </c>
      <c r="K83" s="189"/>
      <c r="L83" s="194"/>
      <c r="M83" s="195"/>
      <c r="N83" s="196"/>
      <c r="O83" s="196"/>
      <c r="P83" s="197">
        <f>P84+P101</f>
        <v>0</v>
      </c>
      <c r="Q83" s="196"/>
      <c r="R83" s="197">
        <f>R84+R101</f>
        <v>1.6199999999999999</v>
      </c>
      <c r="S83" s="196"/>
      <c r="T83" s="198">
        <f>T84+T101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80</v>
      </c>
      <c r="AT83" s="200" t="s">
        <v>71</v>
      </c>
      <c r="AU83" s="200" t="s">
        <v>72</v>
      </c>
      <c r="AY83" s="199" t="s">
        <v>129</v>
      </c>
      <c r="BK83" s="201">
        <f>BK84+BK101</f>
        <v>0</v>
      </c>
    </row>
    <row r="84" s="12" customFormat="1" ht="22.8" customHeight="1">
      <c r="A84" s="12"/>
      <c r="B84" s="188"/>
      <c r="C84" s="189"/>
      <c r="D84" s="190" t="s">
        <v>71</v>
      </c>
      <c r="E84" s="202" t="s">
        <v>80</v>
      </c>
      <c r="F84" s="202" t="s">
        <v>130</v>
      </c>
      <c r="G84" s="189"/>
      <c r="H84" s="189"/>
      <c r="I84" s="192"/>
      <c r="J84" s="203">
        <f>BK84</f>
        <v>0</v>
      </c>
      <c r="K84" s="189"/>
      <c r="L84" s="194"/>
      <c r="M84" s="195"/>
      <c r="N84" s="196"/>
      <c r="O84" s="196"/>
      <c r="P84" s="197">
        <f>SUM(P85:P100)</f>
        <v>0</v>
      </c>
      <c r="Q84" s="196"/>
      <c r="R84" s="197">
        <f>SUM(R85:R100)</f>
        <v>0</v>
      </c>
      <c r="S84" s="196"/>
      <c r="T84" s="198">
        <f>SUM(T85:T100)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9" t="s">
        <v>80</v>
      </c>
      <c r="AT84" s="200" t="s">
        <v>71</v>
      </c>
      <c r="AU84" s="200" t="s">
        <v>80</v>
      </c>
      <c r="AY84" s="199" t="s">
        <v>129</v>
      </c>
      <c r="BK84" s="201">
        <f>SUM(BK85:BK100)</f>
        <v>0</v>
      </c>
    </row>
    <row r="85" s="2" customFormat="1" ht="44.25" customHeight="1">
      <c r="A85" s="37"/>
      <c r="B85" s="38"/>
      <c r="C85" s="204" t="s">
        <v>80</v>
      </c>
      <c r="D85" s="204" t="s">
        <v>131</v>
      </c>
      <c r="E85" s="205" t="s">
        <v>862</v>
      </c>
      <c r="F85" s="206" t="s">
        <v>863</v>
      </c>
      <c r="G85" s="207" t="s">
        <v>146</v>
      </c>
      <c r="H85" s="208">
        <v>60</v>
      </c>
      <c r="I85" s="209"/>
      <c r="J85" s="210">
        <f>ROUND(I85*H85,2)</f>
        <v>0</v>
      </c>
      <c r="K85" s="211"/>
      <c r="L85" s="43"/>
      <c r="M85" s="212" t="s">
        <v>19</v>
      </c>
      <c r="N85" s="213" t="s">
        <v>43</v>
      </c>
      <c r="O85" s="83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216" t="s">
        <v>135</v>
      </c>
      <c r="AT85" s="216" t="s">
        <v>131</v>
      </c>
      <c r="AU85" s="216" t="s">
        <v>82</v>
      </c>
      <c r="AY85" s="16" t="s">
        <v>129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6" t="s">
        <v>80</v>
      </c>
      <c r="BK85" s="217">
        <f>ROUND(I85*H85,2)</f>
        <v>0</v>
      </c>
      <c r="BL85" s="16" t="s">
        <v>135</v>
      </c>
      <c r="BM85" s="216" t="s">
        <v>82</v>
      </c>
    </row>
    <row r="86" s="2" customFormat="1">
      <c r="A86" s="37"/>
      <c r="B86" s="38"/>
      <c r="C86" s="39"/>
      <c r="D86" s="218" t="s">
        <v>137</v>
      </c>
      <c r="E86" s="39"/>
      <c r="F86" s="219" t="s">
        <v>864</v>
      </c>
      <c r="G86" s="39"/>
      <c r="H86" s="39"/>
      <c r="I86" s="220"/>
      <c r="J86" s="39"/>
      <c r="K86" s="39"/>
      <c r="L86" s="43"/>
      <c r="M86" s="221"/>
      <c r="N86" s="222"/>
      <c r="O86" s="83"/>
      <c r="P86" s="83"/>
      <c r="Q86" s="83"/>
      <c r="R86" s="83"/>
      <c r="S86" s="83"/>
      <c r="T86" s="84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137</v>
      </c>
      <c r="AU86" s="16" t="s">
        <v>82</v>
      </c>
    </row>
    <row r="87" s="2" customFormat="1" ht="37.8" customHeight="1">
      <c r="A87" s="37"/>
      <c r="B87" s="38"/>
      <c r="C87" s="204" t="s">
        <v>82</v>
      </c>
      <c r="D87" s="204" t="s">
        <v>131</v>
      </c>
      <c r="E87" s="205" t="s">
        <v>865</v>
      </c>
      <c r="F87" s="206" t="s">
        <v>866</v>
      </c>
      <c r="G87" s="207" t="s">
        <v>146</v>
      </c>
      <c r="H87" s="208">
        <v>60</v>
      </c>
      <c r="I87" s="209"/>
      <c r="J87" s="210">
        <f>ROUND(I87*H87,2)</f>
        <v>0</v>
      </c>
      <c r="K87" s="211"/>
      <c r="L87" s="43"/>
      <c r="M87" s="212" t="s">
        <v>19</v>
      </c>
      <c r="N87" s="213" t="s">
        <v>43</v>
      </c>
      <c r="O87" s="83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6" t="s">
        <v>135</v>
      </c>
      <c r="AT87" s="216" t="s">
        <v>131</v>
      </c>
      <c r="AU87" s="216" t="s">
        <v>82</v>
      </c>
      <c r="AY87" s="16" t="s">
        <v>129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6" t="s">
        <v>80</v>
      </c>
      <c r="BK87" s="217">
        <f>ROUND(I87*H87,2)</f>
        <v>0</v>
      </c>
      <c r="BL87" s="16" t="s">
        <v>135</v>
      </c>
      <c r="BM87" s="216" t="s">
        <v>135</v>
      </c>
    </row>
    <row r="88" s="2" customFormat="1">
      <c r="A88" s="37"/>
      <c r="B88" s="38"/>
      <c r="C88" s="39"/>
      <c r="D88" s="218" t="s">
        <v>137</v>
      </c>
      <c r="E88" s="39"/>
      <c r="F88" s="219" t="s">
        <v>867</v>
      </c>
      <c r="G88" s="39"/>
      <c r="H88" s="39"/>
      <c r="I88" s="220"/>
      <c r="J88" s="39"/>
      <c r="K88" s="39"/>
      <c r="L88" s="43"/>
      <c r="M88" s="221"/>
      <c r="N88" s="222"/>
      <c r="O88" s="83"/>
      <c r="P88" s="83"/>
      <c r="Q88" s="83"/>
      <c r="R88" s="83"/>
      <c r="S88" s="83"/>
      <c r="T88" s="84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137</v>
      </c>
      <c r="AU88" s="16" t="s">
        <v>82</v>
      </c>
    </row>
    <row r="89" s="2" customFormat="1" ht="33" customHeight="1">
      <c r="A89" s="37"/>
      <c r="B89" s="38"/>
      <c r="C89" s="204" t="s">
        <v>143</v>
      </c>
      <c r="D89" s="204" t="s">
        <v>131</v>
      </c>
      <c r="E89" s="205" t="s">
        <v>868</v>
      </c>
      <c r="F89" s="206" t="s">
        <v>869</v>
      </c>
      <c r="G89" s="207" t="s">
        <v>134</v>
      </c>
      <c r="H89" s="208">
        <v>28.800000000000001</v>
      </c>
      <c r="I89" s="209"/>
      <c r="J89" s="210">
        <f>ROUND(I89*H89,2)</f>
        <v>0</v>
      </c>
      <c r="K89" s="211"/>
      <c r="L89" s="43"/>
      <c r="M89" s="212" t="s">
        <v>19</v>
      </c>
      <c r="N89" s="213" t="s">
        <v>43</v>
      </c>
      <c r="O89" s="83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6" t="s">
        <v>135</v>
      </c>
      <c r="AT89" s="216" t="s">
        <v>131</v>
      </c>
      <c r="AU89" s="216" t="s">
        <v>82</v>
      </c>
      <c r="AY89" s="16" t="s">
        <v>129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6" t="s">
        <v>80</v>
      </c>
      <c r="BK89" s="217">
        <f>ROUND(I89*H89,2)</f>
        <v>0</v>
      </c>
      <c r="BL89" s="16" t="s">
        <v>135</v>
      </c>
      <c r="BM89" s="216" t="s">
        <v>158</v>
      </c>
    </row>
    <row r="90" s="2" customFormat="1">
      <c r="A90" s="37"/>
      <c r="B90" s="38"/>
      <c r="C90" s="39"/>
      <c r="D90" s="218" t="s">
        <v>137</v>
      </c>
      <c r="E90" s="39"/>
      <c r="F90" s="219" t="s">
        <v>870</v>
      </c>
      <c r="G90" s="39"/>
      <c r="H90" s="39"/>
      <c r="I90" s="220"/>
      <c r="J90" s="39"/>
      <c r="K90" s="39"/>
      <c r="L90" s="43"/>
      <c r="M90" s="221"/>
      <c r="N90" s="222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137</v>
      </c>
      <c r="AU90" s="16" t="s">
        <v>82</v>
      </c>
    </row>
    <row r="91" s="2" customFormat="1" ht="24.15" customHeight="1">
      <c r="A91" s="37"/>
      <c r="B91" s="38"/>
      <c r="C91" s="204" t="s">
        <v>135</v>
      </c>
      <c r="D91" s="204" t="s">
        <v>131</v>
      </c>
      <c r="E91" s="205" t="s">
        <v>871</v>
      </c>
      <c r="F91" s="206" t="s">
        <v>872</v>
      </c>
      <c r="G91" s="207" t="s">
        <v>146</v>
      </c>
      <c r="H91" s="208">
        <v>60</v>
      </c>
      <c r="I91" s="209"/>
      <c r="J91" s="210">
        <f>ROUND(I91*H91,2)</f>
        <v>0</v>
      </c>
      <c r="K91" s="211"/>
      <c r="L91" s="43"/>
      <c r="M91" s="212" t="s">
        <v>19</v>
      </c>
      <c r="N91" s="213" t="s">
        <v>43</v>
      </c>
      <c r="O91" s="83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6" t="s">
        <v>135</v>
      </c>
      <c r="AT91" s="216" t="s">
        <v>131</v>
      </c>
      <c r="AU91" s="216" t="s">
        <v>82</v>
      </c>
      <c r="AY91" s="16" t="s">
        <v>129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6" t="s">
        <v>80</v>
      </c>
      <c r="BK91" s="217">
        <f>ROUND(I91*H91,2)</f>
        <v>0</v>
      </c>
      <c r="BL91" s="16" t="s">
        <v>135</v>
      </c>
      <c r="BM91" s="216" t="s">
        <v>170</v>
      </c>
    </row>
    <row r="92" s="2" customFormat="1">
      <c r="A92" s="37"/>
      <c r="B92" s="38"/>
      <c r="C92" s="39"/>
      <c r="D92" s="218" t="s">
        <v>137</v>
      </c>
      <c r="E92" s="39"/>
      <c r="F92" s="219" t="s">
        <v>873</v>
      </c>
      <c r="G92" s="39"/>
      <c r="H92" s="39"/>
      <c r="I92" s="220"/>
      <c r="J92" s="39"/>
      <c r="K92" s="39"/>
      <c r="L92" s="43"/>
      <c r="M92" s="221"/>
      <c r="N92" s="222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137</v>
      </c>
      <c r="AU92" s="16" t="s">
        <v>82</v>
      </c>
    </row>
    <row r="93" s="2" customFormat="1" ht="24.15" customHeight="1">
      <c r="A93" s="37"/>
      <c r="B93" s="38"/>
      <c r="C93" s="204" t="s">
        <v>153</v>
      </c>
      <c r="D93" s="204" t="s">
        <v>131</v>
      </c>
      <c r="E93" s="205" t="s">
        <v>874</v>
      </c>
      <c r="F93" s="206" t="s">
        <v>875</v>
      </c>
      <c r="G93" s="207" t="s">
        <v>134</v>
      </c>
      <c r="H93" s="208">
        <v>188.40000000000001</v>
      </c>
      <c r="I93" s="209"/>
      <c r="J93" s="210">
        <f>ROUND(I93*H93,2)</f>
        <v>0</v>
      </c>
      <c r="K93" s="211"/>
      <c r="L93" s="43"/>
      <c r="M93" s="212" t="s">
        <v>19</v>
      </c>
      <c r="N93" s="213" t="s">
        <v>43</v>
      </c>
      <c r="O93" s="83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6" t="s">
        <v>135</v>
      </c>
      <c r="AT93" s="216" t="s">
        <v>131</v>
      </c>
      <c r="AU93" s="216" t="s">
        <v>82</v>
      </c>
      <c r="AY93" s="16" t="s">
        <v>129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6" t="s">
        <v>80</v>
      </c>
      <c r="BK93" s="217">
        <f>ROUND(I93*H93,2)</f>
        <v>0</v>
      </c>
      <c r="BL93" s="16" t="s">
        <v>135</v>
      </c>
      <c r="BM93" s="216" t="s">
        <v>180</v>
      </c>
    </row>
    <row r="94" s="2" customFormat="1">
      <c r="A94" s="37"/>
      <c r="B94" s="38"/>
      <c r="C94" s="39"/>
      <c r="D94" s="218" t="s">
        <v>137</v>
      </c>
      <c r="E94" s="39"/>
      <c r="F94" s="219" t="s">
        <v>876</v>
      </c>
      <c r="G94" s="39"/>
      <c r="H94" s="39"/>
      <c r="I94" s="220"/>
      <c r="J94" s="39"/>
      <c r="K94" s="39"/>
      <c r="L94" s="43"/>
      <c r="M94" s="221"/>
      <c r="N94" s="222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137</v>
      </c>
      <c r="AU94" s="16" t="s">
        <v>82</v>
      </c>
    </row>
    <row r="95" s="2" customFormat="1" ht="33" customHeight="1">
      <c r="A95" s="37"/>
      <c r="B95" s="38"/>
      <c r="C95" s="204" t="s">
        <v>158</v>
      </c>
      <c r="D95" s="204" t="s">
        <v>131</v>
      </c>
      <c r="E95" s="205" t="s">
        <v>877</v>
      </c>
      <c r="F95" s="206" t="s">
        <v>878</v>
      </c>
      <c r="G95" s="207" t="s">
        <v>388</v>
      </c>
      <c r="H95" s="208">
        <v>1.8839999999999999</v>
      </c>
      <c r="I95" s="209"/>
      <c r="J95" s="210">
        <f>ROUND(I95*H95,2)</f>
        <v>0</v>
      </c>
      <c r="K95" s="211"/>
      <c r="L95" s="43"/>
      <c r="M95" s="212" t="s">
        <v>19</v>
      </c>
      <c r="N95" s="213" t="s">
        <v>43</v>
      </c>
      <c r="O95" s="83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6" t="s">
        <v>135</v>
      </c>
      <c r="AT95" s="216" t="s">
        <v>131</v>
      </c>
      <c r="AU95" s="216" t="s">
        <v>82</v>
      </c>
      <c r="AY95" s="16" t="s">
        <v>129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6" t="s">
        <v>80</v>
      </c>
      <c r="BK95" s="217">
        <f>ROUND(I95*H95,2)</f>
        <v>0</v>
      </c>
      <c r="BL95" s="16" t="s">
        <v>135</v>
      </c>
      <c r="BM95" s="216" t="s">
        <v>8</v>
      </c>
    </row>
    <row r="96" s="2" customFormat="1">
      <c r="A96" s="37"/>
      <c r="B96" s="38"/>
      <c r="C96" s="39"/>
      <c r="D96" s="218" t="s">
        <v>137</v>
      </c>
      <c r="E96" s="39"/>
      <c r="F96" s="219" t="s">
        <v>879</v>
      </c>
      <c r="G96" s="39"/>
      <c r="H96" s="39"/>
      <c r="I96" s="220"/>
      <c r="J96" s="39"/>
      <c r="K96" s="39"/>
      <c r="L96" s="43"/>
      <c r="M96" s="221"/>
      <c r="N96" s="222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137</v>
      </c>
      <c r="AU96" s="16" t="s">
        <v>82</v>
      </c>
    </row>
    <row r="97" s="2" customFormat="1" ht="21.75" customHeight="1">
      <c r="A97" s="37"/>
      <c r="B97" s="38"/>
      <c r="C97" s="204" t="s">
        <v>164</v>
      </c>
      <c r="D97" s="204" t="s">
        <v>131</v>
      </c>
      <c r="E97" s="205" t="s">
        <v>332</v>
      </c>
      <c r="F97" s="206" t="s">
        <v>333</v>
      </c>
      <c r="G97" s="207" t="s">
        <v>161</v>
      </c>
      <c r="H97" s="208">
        <v>4</v>
      </c>
      <c r="I97" s="209"/>
      <c r="J97" s="210">
        <f>ROUND(I97*H97,2)</f>
        <v>0</v>
      </c>
      <c r="K97" s="211"/>
      <c r="L97" s="43"/>
      <c r="M97" s="212" t="s">
        <v>19</v>
      </c>
      <c r="N97" s="213" t="s">
        <v>43</v>
      </c>
      <c r="O97" s="83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6" t="s">
        <v>135</v>
      </c>
      <c r="AT97" s="216" t="s">
        <v>131</v>
      </c>
      <c r="AU97" s="216" t="s">
        <v>82</v>
      </c>
      <c r="AY97" s="16" t="s">
        <v>129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6" t="s">
        <v>80</v>
      </c>
      <c r="BK97" s="217">
        <f>ROUND(I97*H97,2)</f>
        <v>0</v>
      </c>
      <c r="BL97" s="16" t="s">
        <v>135</v>
      </c>
      <c r="BM97" s="216" t="s">
        <v>219</v>
      </c>
    </row>
    <row r="98" s="2" customFormat="1">
      <c r="A98" s="37"/>
      <c r="B98" s="38"/>
      <c r="C98" s="39"/>
      <c r="D98" s="218" t="s">
        <v>137</v>
      </c>
      <c r="E98" s="39"/>
      <c r="F98" s="219" t="s">
        <v>335</v>
      </c>
      <c r="G98" s="39"/>
      <c r="H98" s="39"/>
      <c r="I98" s="220"/>
      <c r="J98" s="39"/>
      <c r="K98" s="39"/>
      <c r="L98" s="43"/>
      <c r="M98" s="221"/>
      <c r="N98" s="222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137</v>
      </c>
      <c r="AU98" s="16" t="s">
        <v>82</v>
      </c>
    </row>
    <row r="99" s="2" customFormat="1" ht="33" customHeight="1">
      <c r="A99" s="37"/>
      <c r="B99" s="38"/>
      <c r="C99" s="204" t="s">
        <v>170</v>
      </c>
      <c r="D99" s="204" t="s">
        <v>131</v>
      </c>
      <c r="E99" s="205" t="s">
        <v>880</v>
      </c>
      <c r="F99" s="206" t="s">
        <v>881</v>
      </c>
      <c r="G99" s="207" t="s">
        <v>146</v>
      </c>
      <c r="H99" s="208">
        <v>60</v>
      </c>
      <c r="I99" s="209"/>
      <c r="J99" s="210">
        <f>ROUND(I99*H99,2)</f>
        <v>0</v>
      </c>
      <c r="K99" s="211"/>
      <c r="L99" s="43"/>
      <c r="M99" s="212" t="s">
        <v>19</v>
      </c>
      <c r="N99" s="213" t="s">
        <v>43</v>
      </c>
      <c r="O99" s="83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6" t="s">
        <v>135</v>
      </c>
      <c r="AT99" s="216" t="s">
        <v>131</v>
      </c>
      <c r="AU99" s="216" t="s">
        <v>82</v>
      </c>
      <c r="AY99" s="16" t="s">
        <v>129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6" t="s">
        <v>80</v>
      </c>
      <c r="BK99" s="217">
        <f>ROUND(I99*H99,2)</f>
        <v>0</v>
      </c>
      <c r="BL99" s="16" t="s">
        <v>135</v>
      </c>
      <c r="BM99" s="216" t="s">
        <v>229</v>
      </c>
    </row>
    <row r="100" s="2" customFormat="1">
      <c r="A100" s="37"/>
      <c r="B100" s="38"/>
      <c r="C100" s="39"/>
      <c r="D100" s="218" t="s">
        <v>137</v>
      </c>
      <c r="E100" s="39"/>
      <c r="F100" s="219" t="s">
        <v>882</v>
      </c>
      <c r="G100" s="39"/>
      <c r="H100" s="39"/>
      <c r="I100" s="220"/>
      <c r="J100" s="39"/>
      <c r="K100" s="39"/>
      <c r="L100" s="43"/>
      <c r="M100" s="221"/>
      <c r="N100" s="222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137</v>
      </c>
      <c r="AU100" s="16" t="s">
        <v>82</v>
      </c>
    </row>
    <row r="101" s="12" customFormat="1" ht="22.8" customHeight="1">
      <c r="A101" s="12"/>
      <c r="B101" s="188"/>
      <c r="C101" s="189"/>
      <c r="D101" s="190" t="s">
        <v>71</v>
      </c>
      <c r="E101" s="202" t="s">
        <v>883</v>
      </c>
      <c r="F101" s="202" t="s">
        <v>884</v>
      </c>
      <c r="G101" s="189"/>
      <c r="H101" s="189"/>
      <c r="I101" s="192"/>
      <c r="J101" s="203">
        <f>BK101</f>
        <v>0</v>
      </c>
      <c r="K101" s="189"/>
      <c r="L101" s="194"/>
      <c r="M101" s="195"/>
      <c r="N101" s="196"/>
      <c r="O101" s="196"/>
      <c r="P101" s="197">
        <f>SUM(P102:P103)</f>
        <v>0</v>
      </c>
      <c r="Q101" s="196"/>
      <c r="R101" s="197">
        <f>SUM(R102:R103)</f>
        <v>1.6199999999999999</v>
      </c>
      <c r="S101" s="196"/>
      <c r="T101" s="198">
        <f>SUM(T102:T103)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9" t="s">
        <v>135</v>
      </c>
      <c r="AT101" s="200" t="s">
        <v>71</v>
      </c>
      <c r="AU101" s="200" t="s">
        <v>80</v>
      </c>
      <c r="AY101" s="199" t="s">
        <v>129</v>
      </c>
      <c r="BK101" s="201">
        <f>SUM(BK102:BK103)</f>
        <v>0</v>
      </c>
    </row>
    <row r="102" s="2" customFormat="1" ht="24.15" customHeight="1">
      <c r="A102" s="37"/>
      <c r="B102" s="38"/>
      <c r="C102" s="223" t="s">
        <v>175</v>
      </c>
      <c r="D102" s="223" t="s">
        <v>319</v>
      </c>
      <c r="E102" s="224" t="s">
        <v>885</v>
      </c>
      <c r="F102" s="225" t="s">
        <v>886</v>
      </c>
      <c r="G102" s="226" t="s">
        <v>146</v>
      </c>
      <c r="H102" s="227">
        <v>30</v>
      </c>
      <c r="I102" s="228"/>
      <c r="J102" s="229">
        <f>ROUND(I102*H102,2)</f>
        <v>0</v>
      </c>
      <c r="K102" s="230"/>
      <c r="L102" s="231"/>
      <c r="M102" s="232" t="s">
        <v>19</v>
      </c>
      <c r="N102" s="233" t="s">
        <v>43</v>
      </c>
      <c r="O102" s="83"/>
      <c r="P102" s="214">
        <f>O102*H102</f>
        <v>0</v>
      </c>
      <c r="Q102" s="214">
        <v>0.027</v>
      </c>
      <c r="R102" s="214">
        <f>Q102*H102</f>
        <v>0.80999999999999994</v>
      </c>
      <c r="S102" s="214">
        <v>0</v>
      </c>
      <c r="T102" s="215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6" t="s">
        <v>170</v>
      </c>
      <c r="AT102" s="216" t="s">
        <v>319</v>
      </c>
      <c r="AU102" s="216" t="s">
        <v>82</v>
      </c>
      <c r="AY102" s="16" t="s">
        <v>129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6" t="s">
        <v>80</v>
      </c>
      <c r="BK102" s="217">
        <f>ROUND(I102*H102,2)</f>
        <v>0</v>
      </c>
      <c r="BL102" s="16" t="s">
        <v>135</v>
      </c>
      <c r="BM102" s="216" t="s">
        <v>887</v>
      </c>
    </row>
    <row r="103" s="2" customFormat="1" ht="24.15" customHeight="1">
      <c r="A103" s="37"/>
      <c r="B103" s="38"/>
      <c r="C103" s="223" t="s">
        <v>180</v>
      </c>
      <c r="D103" s="223" t="s">
        <v>319</v>
      </c>
      <c r="E103" s="224" t="s">
        <v>888</v>
      </c>
      <c r="F103" s="225" t="s">
        <v>889</v>
      </c>
      <c r="G103" s="226" t="s">
        <v>146</v>
      </c>
      <c r="H103" s="227">
        <v>30</v>
      </c>
      <c r="I103" s="228"/>
      <c r="J103" s="229">
        <f>ROUND(I103*H103,2)</f>
        <v>0</v>
      </c>
      <c r="K103" s="230"/>
      <c r="L103" s="231"/>
      <c r="M103" s="234" t="s">
        <v>19</v>
      </c>
      <c r="N103" s="235" t="s">
        <v>43</v>
      </c>
      <c r="O103" s="236"/>
      <c r="P103" s="237">
        <f>O103*H103</f>
        <v>0</v>
      </c>
      <c r="Q103" s="237">
        <v>0.027</v>
      </c>
      <c r="R103" s="237">
        <f>Q103*H103</f>
        <v>0.80999999999999994</v>
      </c>
      <c r="S103" s="237">
        <v>0</v>
      </c>
      <c r="T103" s="238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6" t="s">
        <v>170</v>
      </c>
      <c r="AT103" s="216" t="s">
        <v>319</v>
      </c>
      <c r="AU103" s="216" t="s">
        <v>82</v>
      </c>
      <c r="AY103" s="16" t="s">
        <v>129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6" t="s">
        <v>80</v>
      </c>
      <c r="BK103" s="217">
        <f>ROUND(I103*H103,2)</f>
        <v>0</v>
      </c>
      <c r="BL103" s="16" t="s">
        <v>135</v>
      </c>
      <c r="BM103" s="216" t="s">
        <v>890</v>
      </c>
    </row>
    <row r="104" s="2" customFormat="1" ht="6.96" customHeight="1">
      <c r="A104" s="37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43"/>
      <c r="M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</sheetData>
  <sheetProtection sheet="1" autoFilter="0" formatColumns="0" formatRows="0" objects="1" scenarios="1" spinCount="100000" saltValue="23Yb1iVIP8cnxSEfPuJZCYH36nJ2PH6T51d5uVd/cyyJl5Z7aV72cQH3AkwwdZaTGxgrnlt/CxEbGnayRHTi0g==" hashValue="oj2epeQ26ecd8O7gO1OpcGGU0NqvmAuWyWUWonSbDTRSJ6mlL84vCj7x/OqTa2tb1ueO4Rmy3C6lFRaRBof9yg==" algorithmName="SHA-512" password="CC35"/>
  <autoFilter ref="C81:K103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4_02/183101115"/>
    <hyperlink ref="F88" r:id="rId2" display="https://podminky.urs.cz/item/CS_URS_2024_02/184102115"/>
    <hyperlink ref="F90" r:id="rId3" display="https://podminky.urs.cz/item/CS_URS_2024_02/184501121"/>
    <hyperlink ref="F92" r:id="rId4" display="https://podminky.urs.cz/item/CS_URS_2024_02/184215132"/>
    <hyperlink ref="F94" r:id="rId5" display="https://podminky.urs.cz/item/CS_URS_2024_02/184911421"/>
    <hyperlink ref="F96" r:id="rId6" display="https://podminky.urs.cz/item/CS_URS_2024_02/185802112"/>
    <hyperlink ref="F98" r:id="rId7" display="https://podminky.urs.cz/item/CS_URS_2024_02/185851121"/>
    <hyperlink ref="F100" r:id="rId8" display="https://podminky.urs.cz/item/CS_URS_2024_02/1848131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95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96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 xml:space="preserve">Polní cesty  C1, C4 a C5 v katastrálním území Kosmo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97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891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12. 8. 2024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30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32</v>
      </c>
      <c r="E20" s="37"/>
      <c r="F20" s="37"/>
      <c r="G20" s="37"/>
      <c r="H20" s="37"/>
      <c r="I20" s="131" t="s">
        <v>26</v>
      </c>
      <c r="J20" s="135" t="s">
        <v>33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34</v>
      </c>
      <c r="F21" s="37"/>
      <c r="G21" s="37"/>
      <c r="H21" s="37"/>
      <c r="I21" s="131" t="s">
        <v>29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26</v>
      </c>
      <c r="J23" s="135" t="s">
        <v>33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34</v>
      </c>
      <c r="F24" s="37"/>
      <c r="G24" s="37"/>
      <c r="H24" s="37"/>
      <c r="I24" s="131" t="s">
        <v>29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71.25" customHeight="1">
      <c r="A27" s="137"/>
      <c r="B27" s="138"/>
      <c r="C27" s="137"/>
      <c r="D27" s="137"/>
      <c r="E27" s="139" t="s">
        <v>37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ROUND(J84,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ROUND((SUM(BE84:BE108)),  2)</f>
        <v>0</v>
      </c>
      <c r="G33" s="37"/>
      <c r="H33" s="37"/>
      <c r="I33" s="147">
        <v>0.20999999999999999</v>
      </c>
      <c r="J33" s="146">
        <f>ROUND(((SUM(BE84:BE108))*I33),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ROUND((SUM(BF84:BF108)),  2)</f>
        <v>0</v>
      </c>
      <c r="G34" s="37"/>
      <c r="H34" s="37"/>
      <c r="I34" s="147">
        <v>0.12</v>
      </c>
      <c r="J34" s="146">
        <f>ROUND(((SUM(BF84:BF108))*I34),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ROUND((SUM(BG84:BG108)),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ROUND((SUM(BH84:BH108)),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ROUND((SUM(BI84:BI108)),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99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 xml:space="preserve">Polní cesty  C1, C4 a C5 v katastrálním území Kosmo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97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 90 - Vedlejší rozpočtové náklady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Kosmo</v>
      </c>
      <c r="G52" s="39"/>
      <c r="H52" s="39"/>
      <c r="I52" s="31" t="s">
        <v>23</v>
      </c>
      <c r="J52" s="71" t="str">
        <f>IF(J12="","",J12)</f>
        <v>12. 8. 2024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Státní pozemkový úřad, Pobočka Prachatice</v>
      </c>
      <c r="G54" s="39"/>
      <c r="H54" s="39"/>
      <c r="I54" s="31" t="s">
        <v>32</v>
      </c>
      <c r="J54" s="35" t="str">
        <f>E21</f>
        <v>Ing. Petr Kaplan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30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Ing. Petr Kaplan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100</v>
      </c>
      <c r="D57" s="161"/>
      <c r="E57" s="161"/>
      <c r="F57" s="161"/>
      <c r="G57" s="161"/>
      <c r="H57" s="161"/>
      <c r="I57" s="161"/>
      <c r="J57" s="162" t="s">
        <v>101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J84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102</v>
      </c>
    </row>
    <row r="60" s="9" customFormat="1" ht="24.96" customHeight="1">
      <c r="A60" s="9"/>
      <c r="B60" s="164"/>
      <c r="C60" s="165"/>
      <c r="D60" s="166" t="s">
        <v>892</v>
      </c>
      <c r="E60" s="167"/>
      <c r="F60" s="167"/>
      <c r="G60" s="167"/>
      <c r="H60" s="167"/>
      <c r="I60" s="167"/>
      <c r="J60" s="168">
        <f>J85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893</v>
      </c>
      <c r="E61" s="173"/>
      <c r="F61" s="173"/>
      <c r="G61" s="173"/>
      <c r="H61" s="173"/>
      <c r="I61" s="173"/>
      <c r="J61" s="174">
        <f>J86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894</v>
      </c>
      <c r="E62" s="173"/>
      <c r="F62" s="173"/>
      <c r="G62" s="173"/>
      <c r="H62" s="173"/>
      <c r="I62" s="173"/>
      <c r="J62" s="174">
        <f>J96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895</v>
      </c>
      <c r="E63" s="173"/>
      <c r="F63" s="173"/>
      <c r="G63" s="173"/>
      <c r="H63" s="173"/>
      <c r="I63" s="173"/>
      <c r="J63" s="174">
        <f>J99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70"/>
      <c r="C64" s="171"/>
      <c r="D64" s="172" t="s">
        <v>896</v>
      </c>
      <c r="E64" s="173"/>
      <c r="F64" s="173"/>
      <c r="G64" s="173"/>
      <c r="H64" s="173"/>
      <c r="I64" s="173"/>
      <c r="J64" s="174">
        <f>J104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3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6.96" customHeight="1">
      <c r="A66" s="37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="2" customFormat="1" ht="6.96" customHeight="1">
      <c r="A70" s="37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24.96" customHeight="1">
      <c r="A71" s="37"/>
      <c r="B71" s="38"/>
      <c r="C71" s="22" t="s">
        <v>114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16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159" t="str">
        <f>E7</f>
        <v xml:space="preserve">Polní cesty  C1, C4 a C5 v katastrálním území Kosmo</v>
      </c>
      <c r="F74" s="31"/>
      <c r="G74" s="31"/>
      <c r="H74" s="31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97</v>
      </c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68" t="str">
        <f>E9</f>
        <v>SO 90 - Vedlejší rozpočtové náklady</v>
      </c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21</v>
      </c>
      <c r="D78" s="39"/>
      <c r="E78" s="39"/>
      <c r="F78" s="26" t="str">
        <f>F12</f>
        <v>Kosmo</v>
      </c>
      <c r="G78" s="39"/>
      <c r="H78" s="39"/>
      <c r="I78" s="31" t="s">
        <v>23</v>
      </c>
      <c r="J78" s="71" t="str">
        <f>IF(J12="","",J12)</f>
        <v>12. 8. 2024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5.15" customHeight="1">
      <c r="A80" s="37"/>
      <c r="B80" s="38"/>
      <c r="C80" s="31" t="s">
        <v>25</v>
      </c>
      <c r="D80" s="39"/>
      <c r="E80" s="39"/>
      <c r="F80" s="26" t="str">
        <f>E15</f>
        <v>Státní pozemkový úřad, Pobočka Prachatice</v>
      </c>
      <c r="G80" s="39"/>
      <c r="H80" s="39"/>
      <c r="I80" s="31" t="s">
        <v>32</v>
      </c>
      <c r="J80" s="35" t="str">
        <f>E21</f>
        <v>Ing. Petr Kaplan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30</v>
      </c>
      <c r="D81" s="39"/>
      <c r="E81" s="39"/>
      <c r="F81" s="26" t="str">
        <f>IF(E18="","",E18)</f>
        <v>Vyplň údaj</v>
      </c>
      <c r="G81" s="39"/>
      <c r="H81" s="39"/>
      <c r="I81" s="31" t="s">
        <v>35</v>
      </c>
      <c r="J81" s="35" t="str">
        <f>E24</f>
        <v>Ing. Petr Kaplan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0.32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11" customFormat="1" ht="29.28" customHeight="1">
      <c r="A83" s="176"/>
      <c r="B83" s="177"/>
      <c r="C83" s="178" t="s">
        <v>115</v>
      </c>
      <c r="D83" s="179" t="s">
        <v>57</v>
      </c>
      <c r="E83" s="179" t="s">
        <v>53</v>
      </c>
      <c r="F83" s="179" t="s">
        <v>54</v>
      </c>
      <c r="G83" s="179" t="s">
        <v>116</v>
      </c>
      <c r="H83" s="179" t="s">
        <v>117</v>
      </c>
      <c r="I83" s="179" t="s">
        <v>118</v>
      </c>
      <c r="J83" s="180" t="s">
        <v>101</v>
      </c>
      <c r="K83" s="181" t="s">
        <v>119</v>
      </c>
      <c r="L83" s="182"/>
      <c r="M83" s="91" t="s">
        <v>19</v>
      </c>
      <c r="N83" s="92" t="s">
        <v>42</v>
      </c>
      <c r="O83" s="92" t="s">
        <v>120</v>
      </c>
      <c r="P83" s="92" t="s">
        <v>121</v>
      </c>
      <c r="Q83" s="92" t="s">
        <v>122</v>
      </c>
      <c r="R83" s="92" t="s">
        <v>123</v>
      </c>
      <c r="S83" s="92" t="s">
        <v>124</v>
      </c>
      <c r="T83" s="93" t="s">
        <v>125</v>
      </c>
      <c r="U83" s="176"/>
      <c r="V83" s="176"/>
      <c r="W83" s="176"/>
      <c r="X83" s="176"/>
      <c r="Y83" s="176"/>
      <c r="Z83" s="176"/>
      <c r="AA83" s="176"/>
      <c r="AB83" s="176"/>
      <c r="AC83" s="176"/>
      <c r="AD83" s="176"/>
      <c r="AE83" s="176"/>
    </row>
    <row r="84" s="2" customFormat="1" ht="22.8" customHeight="1">
      <c r="A84" s="37"/>
      <c r="B84" s="38"/>
      <c r="C84" s="98" t="s">
        <v>126</v>
      </c>
      <c r="D84" s="39"/>
      <c r="E84" s="39"/>
      <c r="F84" s="39"/>
      <c r="G84" s="39"/>
      <c r="H84" s="39"/>
      <c r="I84" s="39"/>
      <c r="J84" s="183">
        <f>BK84</f>
        <v>0</v>
      </c>
      <c r="K84" s="39"/>
      <c r="L84" s="43"/>
      <c r="M84" s="94"/>
      <c r="N84" s="184"/>
      <c r="O84" s="95"/>
      <c r="P84" s="185">
        <f>P85</f>
        <v>0</v>
      </c>
      <c r="Q84" s="95"/>
      <c r="R84" s="185">
        <f>R85</f>
        <v>0</v>
      </c>
      <c r="S84" s="95"/>
      <c r="T84" s="186">
        <f>T85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6" t="s">
        <v>71</v>
      </c>
      <c r="AU84" s="16" t="s">
        <v>102</v>
      </c>
      <c r="BK84" s="187">
        <f>BK85</f>
        <v>0</v>
      </c>
    </row>
    <row r="85" s="12" customFormat="1" ht="25.92" customHeight="1">
      <c r="A85" s="12"/>
      <c r="B85" s="188"/>
      <c r="C85" s="189"/>
      <c r="D85" s="190" t="s">
        <v>71</v>
      </c>
      <c r="E85" s="191" t="s">
        <v>897</v>
      </c>
      <c r="F85" s="191" t="s">
        <v>93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P86+P96+P99</f>
        <v>0</v>
      </c>
      <c r="Q85" s="196"/>
      <c r="R85" s="197">
        <f>R86+R96+R99</f>
        <v>0</v>
      </c>
      <c r="S85" s="196"/>
      <c r="T85" s="198">
        <f>T86+T96+T99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153</v>
      </c>
      <c r="AT85" s="200" t="s">
        <v>71</v>
      </c>
      <c r="AU85" s="200" t="s">
        <v>72</v>
      </c>
      <c r="AY85" s="199" t="s">
        <v>129</v>
      </c>
      <c r="BK85" s="201">
        <f>BK86+BK96+BK99</f>
        <v>0</v>
      </c>
    </row>
    <row r="86" s="12" customFormat="1" ht="22.8" customHeight="1">
      <c r="A86" s="12"/>
      <c r="B86" s="188"/>
      <c r="C86" s="189"/>
      <c r="D86" s="190" t="s">
        <v>71</v>
      </c>
      <c r="E86" s="202" t="s">
        <v>898</v>
      </c>
      <c r="F86" s="202" t="s">
        <v>899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SUM(P87:P95)</f>
        <v>0</v>
      </c>
      <c r="Q86" s="196"/>
      <c r="R86" s="197">
        <f>SUM(R87:R95)</f>
        <v>0</v>
      </c>
      <c r="S86" s="196"/>
      <c r="T86" s="198">
        <f>SUM(T87:T95)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153</v>
      </c>
      <c r="AT86" s="200" t="s">
        <v>71</v>
      </c>
      <c r="AU86" s="200" t="s">
        <v>80</v>
      </c>
      <c r="AY86" s="199" t="s">
        <v>129</v>
      </c>
      <c r="BK86" s="201">
        <f>SUM(BK87:BK95)</f>
        <v>0</v>
      </c>
    </row>
    <row r="87" s="2" customFormat="1" ht="16.5" customHeight="1">
      <c r="A87" s="37"/>
      <c r="B87" s="38"/>
      <c r="C87" s="204" t="s">
        <v>80</v>
      </c>
      <c r="D87" s="204" t="s">
        <v>131</v>
      </c>
      <c r="E87" s="205" t="s">
        <v>900</v>
      </c>
      <c r="F87" s="206" t="s">
        <v>901</v>
      </c>
      <c r="G87" s="207" t="s">
        <v>902</v>
      </c>
      <c r="H87" s="208">
        <v>1</v>
      </c>
      <c r="I87" s="209"/>
      <c r="J87" s="210">
        <f>ROUND(I87*H87,2)</f>
        <v>0</v>
      </c>
      <c r="K87" s="211"/>
      <c r="L87" s="43"/>
      <c r="M87" s="212" t="s">
        <v>19</v>
      </c>
      <c r="N87" s="213" t="s">
        <v>43</v>
      </c>
      <c r="O87" s="83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6" t="s">
        <v>903</v>
      </c>
      <c r="AT87" s="216" t="s">
        <v>131</v>
      </c>
      <c r="AU87" s="216" t="s">
        <v>82</v>
      </c>
      <c r="AY87" s="16" t="s">
        <v>129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6" t="s">
        <v>80</v>
      </c>
      <c r="BK87" s="217">
        <f>ROUND(I87*H87,2)</f>
        <v>0</v>
      </c>
      <c r="BL87" s="16" t="s">
        <v>903</v>
      </c>
      <c r="BM87" s="216" t="s">
        <v>904</v>
      </c>
    </row>
    <row r="88" s="2" customFormat="1">
      <c r="A88" s="37"/>
      <c r="B88" s="38"/>
      <c r="C88" s="39"/>
      <c r="D88" s="218" t="s">
        <v>137</v>
      </c>
      <c r="E88" s="39"/>
      <c r="F88" s="219" t="s">
        <v>905</v>
      </c>
      <c r="G88" s="39"/>
      <c r="H88" s="39"/>
      <c r="I88" s="220"/>
      <c r="J88" s="39"/>
      <c r="K88" s="39"/>
      <c r="L88" s="43"/>
      <c r="M88" s="221"/>
      <c r="N88" s="222"/>
      <c r="O88" s="83"/>
      <c r="P88" s="83"/>
      <c r="Q88" s="83"/>
      <c r="R88" s="83"/>
      <c r="S88" s="83"/>
      <c r="T88" s="84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137</v>
      </c>
      <c r="AU88" s="16" t="s">
        <v>82</v>
      </c>
    </row>
    <row r="89" s="2" customFormat="1" ht="16.5" customHeight="1">
      <c r="A89" s="37"/>
      <c r="B89" s="38"/>
      <c r="C89" s="204" t="s">
        <v>82</v>
      </c>
      <c r="D89" s="204" t="s">
        <v>131</v>
      </c>
      <c r="E89" s="205" t="s">
        <v>906</v>
      </c>
      <c r="F89" s="206" t="s">
        <v>907</v>
      </c>
      <c r="G89" s="207" t="s">
        <v>902</v>
      </c>
      <c r="H89" s="208">
        <v>1</v>
      </c>
      <c r="I89" s="209"/>
      <c r="J89" s="210">
        <f>ROUND(I89*H89,2)</f>
        <v>0</v>
      </c>
      <c r="K89" s="211"/>
      <c r="L89" s="43"/>
      <c r="M89" s="212" t="s">
        <v>19</v>
      </c>
      <c r="N89" s="213" t="s">
        <v>43</v>
      </c>
      <c r="O89" s="83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6" t="s">
        <v>903</v>
      </c>
      <c r="AT89" s="216" t="s">
        <v>131</v>
      </c>
      <c r="AU89" s="216" t="s">
        <v>82</v>
      </c>
      <c r="AY89" s="16" t="s">
        <v>129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6" t="s">
        <v>80</v>
      </c>
      <c r="BK89" s="217">
        <f>ROUND(I89*H89,2)</f>
        <v>0</v>
      </c>
      <c r="BL89" s="16" t="s">
        <v>903</v>
      </c>
      <c r="BM89" s="216" t="s">
        <v>908</v>
      </c>
    </row>
    <row r="90" s="2" customFormat="1">
      <c r="A90" s="37"/>
      <c r="B90" s="38"/>
      <c r="C90" s="39"/>
      <c r="D90" s="218" t="s">
        <v>137</v>
      </c>
      <c r="E90" s="39"/>
      <c r="F90" s="219" t="s">
        <v>909</v>
      </c>
      <c r="G90" s="39"/>
      <c r="H90" s="39"/>
      <c r="I90" s="220"/>
      <c r="J90" s="39"/>
      <c r="K90" s="39"/>
      <c r="L90" s="43"/>
      <c r="M90" s="221"/>
      <c r="N90" s="222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137</v>
      </c>
      <c r="AU90" s="16" t="s">
        <v>82</v>
      </c>
    </row>
    <row r="91" s="2" customFormat="1" ht="16.5" customHeight="1">
      <c r="A91" s="37"/>
      <c r="B91" s="38"/>
      <c r="C91" s="204" t="s">
        <v>143</v>
      </c>
      <c r="D91" s="204" t="s">
        <v>131</v>
      </c>
      <c r="E91" s="205" t="s">
        <v>910</v>
      </c>
      <c r="F91" s="206" t="s">
        <v>911</v>
      </c>
      <c r="G91" s="207" t="s">
        <v>902</v>
      </c>
      <c r="H91" s="208">
        <v>1</v>
      </c>
      <c r="I91" s="209"/>
      <c r="J91" s="210">
        <f>ROUND(I91*H91,2)</f>
        <v>0</v>
      </c>
      <c r="K91" s="211"/>
      <c r="L91" s="43"/>
      <c r="M91" s="212" t="s">
        <v>19</v>
      </c>
      <c r="N91" s="213" t="s">
        <v>43</v>
      </c>
      <c r="O91" s="83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6" t="s">
        <v>903</v>
      </c>
      <c r="AT91" s="216" t="s">
        <v>131</v>
      </c>
      <c r="AU91" s="216" t="s">
        <v>82</v>
      </c>
      <c r="AY91" s="16" t="s">
        <v>129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6" t="s">
        <v>80</v>
      </c>
      <c r="BK91" s="217">
        <f>ROUND(I91*H91,2)</f>
        <v>0</v>
      </c>
      <c r="BL91" s="16" t="s">
        <v>903</v>
      </c>
      <c r="BM91" s="216" t="s">
        <v>912</v>
      </c>
    </row>
    <row r="92" s="2" customFormat="1">
      <c r="A92" s="37"/>
      <c r="B92" s="38"/>
      <c r="C92" s="39"/>
      <c r="D92" s="218" t="s">
        <v>137</v>
      </c>
      <c r="E92" s="39"/>
      <c r="F92" s="219" t="s">
        <v>913</v>
      </c>
      <c r="G92" s="39"/>
      <c r="H92" s="39"/>
      <c r="I92" s="220"/>
      <c r="J92" s="39"/>
      <c r="K92" s="39"/>
      <c r="L92" s="43"/>
      <c r="M92" s="221"/>
      <c r="N92" s="222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137</v>
      </c>
      <c r="AU92" s="16" t="s">
        <v>82</v>
      </c>
    </row>
    <row r="93" s="2" customFormat="1" ht="16.5" customHeight="1">
      <c r="A93" s="37"/>
      <c r="B93" s="38"/>
      <c r="C93" s="204" t="s">
        <v>135</v>
      </c>
      <c r="D93" s="204" t="s">
        <v>131</v>
      </c>
      <c r="E93" s="205" t="s">
        <v>914</v>
      </c>
      <c r="F93" s="206" t="s">
        <v>915</v>
      </c>
      <c r="G93" s="207" t="s">
        <v>902</v>
      </c>
      <c r="H93" s="208">
        <v>1</v>
      </c>
      <c r="I93" s="209"/>
      <c r="J93" s="210">
        <f>ROUND(I93*H93,2)</f>
        <v>0</v>
      </c>
      <c r="K93" s="211"/>
      <c r="L93" s="43"/>
      <c r="M93" s="212" t="s">
        <v>19</v>
      </c>
      <c r="N93" s="213" t="s">
        <v>43</v>
      </c>
      <c r="O93" s="83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6" t="s">
        <v>903</v>
      </c>
      <c r="AT93" s="216" t="s">
        <v>131</v>
      </c>
      <c r="AU93" s="216" t="s">
        <v>82</v>
      </c>
      <c r="AY93" s="16" t="s">
        <v>129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6" t="s">
        <v>80</v>
      </c>
      <c r="BK93" s="217">
        <f>ROUND(I93*H93,2)</f>
        <v>0</v>
      </c>
      <c r="BL93" s="16" t="s">
        <v>903</v>
      </c>
      <c r="BM93" s="216" t="s">
        <v>916</v>
      </c>
    </row>
    <row r="94" s="2" customFormat="1" ht="16.5" customHeight="1">
      <c r="A94" s="37"/>
      <c r="B94" s="38"/>
      <c r="C94" s="204" t="s">
        <v>153</v>
      </c>
      <c r="D94" s="204" t="s">
        <v>131</v>
      </c>
      <c r="E94" s="205" t="s">
        <v>917</v>
      </c>
      <c r="F94" s="206" t="s">
        <v>918</v>
      </c>
      <c r="G94" s="207" t="s">
        <v>902</v>
      </c>
      <c r="H94" s="208">
        <v>1</v>
      </c>
      <c r="I94" s="209"/>
      <c r="J94" s="210">
        <f>ROUND(I94*H94,2)</f>
        <v>0</v>
      </c>
      <c r="K94" s="211"/>
      <c r="L94" s="43"/>
      <c r="M94" s="212" t="s">
        <v>19</v>
      </c>
      <c r="N94" s="213" t="s">
        <v>43</v>
      </c>
      <c r="O94" s="83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6" t="s">
        <v>903</v>
      </c>
      <c r="AT94" s="216" t="s">
        <v>131</v>
      </c>
      <c r="AU94" s="216" t="s">
        <v>82</v>
      </c>
      <c r="AY94" s="16" t="s">
        <v>129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6" t="s">
        <v>80</v>
      </c>
      <c r="BK94" s="217">
        <f>ROUND(I94*H94,2)</f>
        <v>0</v>
      </c>
      <c r="BL94" s="16" t="s">
        <v>903</v>
      </c>
      <c r="BM94" s="216" t="s">
        <v>919</v>
      </c>
    </row>
    <row r="95" s="2" customFormat="1">
      <c r="A95" s="37"/>
      <c r="B95" s="38"/>
      <c r="C95" s="39"/>
      <c r="D95" s="218" t="s">
        <v>137</v>
      </c>
      <c r="E95" s="39"/>
      <c r="F95" s="219" t="s">
        <v>920</v>
      </c>
      <c r="G95" s="39"/>
      <c r="H95" s="39"/>
      <c r="I95" s="220"/>
      <c r="J95" s="39"/>
      <c r="K95" s="39"/>
      <c r="L95" s="43"/>
      <c r="M95" s="221"/>
      <c r="N95" s="222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137</v>
      </c>
      <c r="AU95" s="16" t="s">
        <v>82</v>
      </c>
    </row>
    <row r="96" s="12" customFormat="1" ht="22.8" customHeight="1">
      <c r="A96" s="12"/>
      <c r="B96" s="188"/>
      <c r="C96" s="189"/>
      <c r="D96" s="190" t="s">
        <v>71</v>
      </c>
      <c r="E96" s="202" t="s">
        <v>921</v>
      </c>
      <c r="F96" s="202" t="s">
        <v>922</v>
      </c>
      <c r="G96" s="189"/>
      <c r="H96" s="189"/>
      <c r="I96" s="192"/>
      <c r="J96" s="203">
        <f>BK96</f>
        <v>0</v>
      </c>
      <c r="K96" s="189"/>
      <c r="L96" s="194"/>
      <c r="M96" s="195"/>
      <c r="N96" s="196"/>
      <c r="O96" s="196"/>
      <c r="P96" s="197">
        <f>SUM(P97:P98)</f>
        <v>0</v>
      </c>
      <c r="Q96" s="196"/>
      <c r="R96" s="197">
        <f>SUM(R97:R98)</f>
        <v>0</v>
      </c>
      <c r="S96" s="196"/>
      <c r="T96" s="198">
        <f>SUM(T97:T98)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99" t="s">
        <v>153</v>
      </c>
      <c r="AT96" s="200" t="s">
        <v>71</v>
      </c>
      <c r="AU96" s="200" t="s">
        <v>80</v>
      </c>
      <c r="AY96" s="199" t="s">
        <v>129</v>
      </c>
      <c r="BK96" s="201">
        <f>SUM(BK97:BK98)</f>
        <v>0</v>
      </c>
    </row>
    <row r="97" s="2" customFormat="1" ht="16.5" customHeight="1">
      <c r="A97" s="37"/>
      <c r="B97" s="38"/>
      <c r="C97" s="204" t="s">
        <v>158</v>
      </c>
      <c r="D97" s="204" t="s">
        <v>131</v>
      </c>
      <c r="E97" s="205" t="s">
        <v>923</v>
      </c>
      <c r="F97" s="206" t="s">
        <v>922</v>
      </c>
      <c r="G97" s="207" t="s">
        <v>902</v>
      </c>
      <c r="H97" s="208">
        <v>1</v>
      </c>
      <c r="I97" s="209"/>
      <c r="J97" s="210">
        <f>ROUND(I97*H97,2)</f>
        <v>0</v>
      </c>
      <c r="K97" s="211"/>
      <c r="L97" s="43"/>
      <c r="M97" s="212" t="s">
        <v>19</v>
      </c>
      <c r="N97" s="213" t="s">
        <v>43</v>
      </c>
      <c r="O97" s="83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6" t="s">
        <v>903</v>
      </c>
      <c r="AT97" s="216" t="s">
        <v>131</v>
      </c>
      <c r="AU97" s="216" t="s">
        <v>82</v>
      </c>
      <c r="AY97" s="16" t="s">
        <v>129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6" t="s">
        <v>80</v>
      </c>
      <c r="BK97" s="217">
        <f>ROUND(I97*H97,2)</f>
        <v>0</v>
      </c>
      <c r="BL97" s="16" t="s">
        <v>903</v>
      </c>
      <c r="BM97" s="216" t="s">
        <v>924</v>
      </c>
    </row>
    <row r="98" s="2" customFormat="1">
      <c r="A98" s="37"/>
      <c r="B98" s="38"/>
      <c r="C98" s="39"/>
      <c r="D98" s="218" t="s">
        <v>137</v>
      </c>
      <c r="E98" s="39"/>
      <c r="F98" s="219" t="s">
        <v>925</v>
      </c>
      <c r="G98" s="39"/>
      <c r="H98" s="39"/>
      <c r="I98" s="220"/>
      <c r="J98" s="39"/>
      <c r="K98" s="39"/>
      <c r="L98" s="43"/>
      <c r="M98" s="221"/>
      <c r="N98" s="222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137</v>
      </c>
      <c r="AU98" s="16" t="s">
        <v>82</v>
      </c>
    </row>
    <row r="99" s="12" customFormat="1" ht="22.8" customHeight="1">
      <c r="A99" s="12"/>
      <c r="B99" s="188"/>
      <c r="C99" s="189"/>
      <c r="D99" s="190" t="s">
        <v>71</v>
      </c>
      <c r="E99" s="202" t="s">
        <v>926</v>
      </c>
      <c r="F99" s="202" t="s">
        <v>927</v>
      </c>
      <c r="G99" s="189"/>
      <c r="H99" s="189"/>
      <c r="I99" s="192"/>
      <c r="J99" s="203">
        <f>BK99</f>
        <v>0</v>
      </c>
      <c r="K99" s="189"/>
      <c r="L99" s="194"/>
      <c r="M99" s="195"/>
      <c r="N99" s="196"/>
      <c r="O99" s="196"/>
      <c r="P99" s="197">
        <f>P100+SUM(P101:P104)</f>
        <v>0</v>
      </c>
      <c r="Q99" s="196"/>
      <c r="R99" s="197">
        <f>R100+SUM(R101:R104)</f>
        <v>0</v>
      </c>
      <c r="S99" s="196"/>
      <c r="T99" s="198">
        <f>T100+SUM(T101:T104)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9" t="s">
        <v>153</v>
      </c>
      <c r="AT99" s="200" t="s">
        <v>71</v>
      </c>
      <c r="AU99" s="200" t="s">
        <v>80</v>
      </c>
      <c r="AY99" s="199" t="s">
        <v>129</v>
      </c>
      <c r="BK99" s="201">
        <f>BK100+SUM(BK101:BK104)</f>
        <v>0</v>
      </c>
    </row>
    <row r="100" s="2" customFormat="1" ht="16.5" customHeight="1">
      <c r="A100" s="37"/>
      <c r="B100" s="38"/>
      <c r="C100" s="204" t="s">
        <v>164</v>
      </c>
      <c r="D100" s="204" t="s">
        <v>131</v>
      </c>
      <c r="E100" s="205" t="s">
        <v>928</v>
      </c>
      <c r="F100" s="206" t="s">
        <v>929</v>
      </c>
      <c r="G100" s="207" t="s">
        <v>902</v>
      </c>
      <c r="H100" s="208">
        <v>1</v>
      </c>
      <c r="I100" s="209"/>
      <c r="J100" s="210">
        <f>ROUND(I100*H100,2)</f>
        <v>0</v>
      </c>
      <c r="K100" s="211"/>
      <c r="L100" s="43"/>
      <c r="M100" s="212" t="s">
        <v>19</v>
      </c>
      <c r="N100" s="213" t="s">
        <v>43</v>
      </c>
      <c r="O100" s="83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6" t="s">
        <v>903</v>
      </c>
      <c r="AT100" s="216" t="s">
        <v>131</v>
      </c>
      <c r="AU100" s="216" t="s">
        <v>82</v>
      </c>
      <c r="AY100" s="16" t="s">
        <v>129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6" t="s">
        <v>80</v>
      </c>
      <c r="BK100" s="217">
        <f>ROUND(I100*H100,2)</f>
        <v>0</v>
      </c>
      <c r="BL100" s="16" t="s">
        <v>903</v>
      </c>
      <c r="BM100" s="216" t="s">
        <v>930</v>
      </c>
    </row>
    <row r="101" s="2" customFormat="1">
      <c r="A101" s="37"/>
      <c r="B101" s="38"/>
      <c r="C101" s="39"/>
      <c r="D101" s="218" t="s">
        <v>137</v>
      </c>
      <c r="E101" s="39"/>
      <c r="F101" s="219" t="s">
        <v>931</v>
      </c>
      <c r="G101" s="39"/>
      <c r="H101" s="39"/>
      <c r="I101" s="220"/>
      <c r="J101" s="39"/>
      <c r="K101" s="39"/>
      <c r="L101" s="43"/>
      <c r="M101" s="221"/>
      <c r="N101" s="222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137</v>
      </c>
      <c r="AU101" s="16" t="s">
        <v>82</v>
      </c>
    </row>
    <row r="102" s="2" customFormat="1" ht="16.5" customHeight="1">
      <c r="A102" s="37"/>
      <c r="B102" s="38"/>
      <c r="C102" s="204" t="s">
        <v>170</v>
      </c>
      <c r="D102" s="204" t="s">
        <v>131</v>
      </c>
      <c r="E102" s="205" t="s">
        <v>932</v>
      </c>
      <c r="F102" s="206" t="s">
        <v>933</v>
      </c>
      <c r="G102" s="207" t="s">
        <v>902</v>
      </c>
      <c r="H102" s="208">
        <v>1</v>
      </c>
      <c r="I102" s="209"/>
      <c r="J102" s="210">
        <f>ROUND(I102*H102,2)</f>
        <v>0</v>
      </c>
      <c r="K102" s="211"/>
      <c r="L102" s="43"/>
      <c r="M102" s="212" t="s">
        <v>19</v>
      </c>
      <c r="N102" s="213" t="s">
        <v>43</v>
      </c>
      <c r="O102" s="83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6" t="s">
        <v>903</v>
      </c>
      <c r="AT102" s="216" t="s">
        <v>131</v>
      </c>
      <c r="AU102" s="216" t="s">
        <v>82</v>
      </c>
      <c r="AY102" s="16" t="s">
        <v>129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6" t="s">
        <v>80</v>
      </c>
      <c r="BK102" s="217">
        <f>ROUND(I102*H102,2)</f>
        <v>0</v>
      </c>
      <c r="BL102" s="16" t="s">
        <v>903</v>
      </c>
      <c r="BM102" s="216" t="s">
        <v>934</v>
      </c>
    </row>
    <row r="103" s="2" customFormat="1" ht="16.5" customHeight="1">
      <c r="A103" s="37"/>
      <c r="B103" s="38"/>
      <c r="C103" s="204" t="s">
        <v>175</v>
      </c>
      <c r="D103" s="204" t="s">
        <v>131</v>
      </c>
      <c r="E103" s="205" t="s">
        <v>935</v>
      </c>
      <c r="F103" s="206" t="s">
        <v>936</v>
      </c>
      <c r="G103" s="207" t="s">
        <v>902</v>
      </c>
      <c r="H103" s="208">
        <v>1</v>
      </c>
      <c r="I103" s="209"/>
      <c r="J103" s="210">
        <f>ROUND(I103*H103,2)</f>
        <v>0</v>
      </c>
      <c r="K103" s="211"/>
      <c r="L103" s="43"/>
      <c r="M103" s="212" t="s">
        <v>19</v>
      </c>
      <c r="N103" s="213" t="s">
        <v>43</v>
      </c>
      <c r="O103" s="83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6" t="s">
        <v>903</v>
      </c>
      <c r="AT103" s="216" t="s">
        <v>131</v>
      </c>
      <c r="AU103" s="216" t="s">
        <v>82</v>
      </c>
      <c r="AY103" s="16" t="s">
        <v>129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6" t="s">
        <v>80</v>
      </c>
      <c r="BK103" s="217">
        <f>ROUND(I103*H103,2)</f>
        <v>0</v>
      </c>
      <c r="BL103" s="16" t="s">
        <v>903</v>
      </c>
      <c r="BM103" s="216" t="s">
        <v>937</v>
      </c>
    </row>
    <row r="104" s="12" customFormat="1" ht="20.88" customHeight="1">
      <c r="A104" s="12"/>
      <c r="B104" s="188"/>
      <c r="C104" s="189"/>
      <c r="D104" s="190" t="s">
        <v>71</v>
      </c>
      <c r="E104" s="202" t="s">
        <v>938</v>
      </c>
      <c r="F104" s="202" t="s">
        <v>939</v>
      </c>
      <c r="G104" s="189"/>
      <c r="H104" s="189"/>
      <c r="I104" s="192"/>
      <c r="J104" s="203">
        <f>BK104</f>
        <v>0</v>
      </c>
      <c r="K104" s="189"/>
      <c r="L104" s="194"/>
      <c r="M104" s="195"/>
      <c r="N104" s="196"/>
      <c r="O104" s="196"/>
      <c r="P104" s="197">
        <f>SUM(P105:P108)</f>
        <v>0</v>
      </c>
      <c r="Q104" s="196"/>
      <c r="R104" s="197">
        <f>SUM(R105:R108)</f>
        <v>0</v>
      </c>
      <c r="S104" s="196"/>
      <c r="T104" s="198">
        <f>SUM(T105:T108)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199" t="s">
        <v>153</v>
      </c>
      <c r="AT104" s="200" t="s">
        <v>71</v>
      </c>
      <c r="AU104" s="200" t="s">
        <v>82</v>
      </c>
      <c r="AY104" s="199" t="s">
        <v>129</v>
      </c>
      <c r="BK104" s="201">
        <f>SUM(BK105:BK108)</f>
        <v>0</v>
      </c>
    </row>
    <row r="105" s="2" customFormat="1" ht="16.5" customHeight="1">
      <c r="A105" s="37"/>
      <c r="B105" s="38"/>
      <c r="C105" s="204" t="s">
        <v>180</v>
      </c>
      <c r="D105" s="204" t="s">
        <v>131</v>
      </c>
      <c r="E105" s="205" t="s">
        <v>940</v>
      </c>
      <c r="F105" s="206" t="s">
        <v>941</v>
      </c>
      <c r="G105" s="207" t="s">
        <v>942</v>
      </c>
      <c r="H105" s="208">
        <v>1</v>
      </c>
      <c r="I105" s="209"/>
      <c r="J105" s="210">
        <f>ROUND(I105*H105,2)</f>
        <v>0</v>
      </c>
      <c r="K105" s="211"/>
      <c r="L105" s="43"/>
      <c r="M105" s="212" t="s">
        <v>19</v>
      </c>
      <c r="N105" s="213" t="s">
        <v>43</v>
      </c>
      <c r="O105" s="83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6" t="s">
        <v>903</v>
      </c>
      <c r="AT105" s="216" t="s">
        <v>131</v>
      </c>
      <c r="AU105" s="216" t="s">
        <v>143</v>
      </c>
      <c r="AY105" s="16" t="s">
        <v>129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6" t="s">
        <v>80</v>
      </c>
      <c r="BK105" s="217">
        <f>ROUND(I105*H105,2)</f>
        <v>0</v>
      </c>
      <c r="BL105" s="16" t="s">
        <v>903</v>
      </c>
      <c r="BM105" s="216" t="s">
        <v>943</v>
      </c>
    </row>
    <row r="106" s="2" customFormat="1">
      <c r="A106" s="37"/>
      <c r="B106" s="38"/>
      <c r="C106" s="39"/>
      <c r="D106" s="242" t="s">
        <v>944</v>
      </c>
      <c r="E106" s="39"/>
      <c r="F106" s="243" t="s">
        <v>945</v>
      </c>
      <c r="G106" s="39"/>
      <c r="H106" s="39"/>
      <c r="I106" s="220"/>
      <c r="J106" s="39"/>
      <c r="K106" s="39"/>
      <c r="L106" s="43"/>
      <c r="M106" s="221"/>
      <c r="N106" s="222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944</v>
      </c>
      <c r="AU106" s="16" t="s">
        <v>143</v>
      </c>
    </row>
    <row r="107" s="2" customFormat="1" ht="16.5" customHeight="1">
      <c r="A107" s="37"/>
      <c r="B107" s="38"/>
      <c r="C107" s="204" t="s">
        <v>185</v>
      </c>
      <c r="D107" s="204" t="s">
        <v>131</v>
      </c>
      <c r="E107" s="205" t="s">
        <v>946</v>
      </c>
      <c r="F107" s="206" t="s">
        <v>947</v>
      </c>
      <c r="G107" s="207" t="s">
        <v>942</v>
      </c>
      <c r="H107" s="208">
        <v>1</v>
      </c>
      <c r="I107" s="209"/>
      <c r="J107" s="210">
        <f>ROUND(I107*H107,2)</f>
        <v>0</v>
      </c>
      <c r="K107" s="211"/>
      <c r="L107" s="43"/>
      <c r="M107" s="212" t="s">
        <v>19</v>
      </c>
      <c r="N107" s="213" t="s">
        <v>43</v>
      </c>
      <c r="O107" s="83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6" t="s">
        <v>903</v>
      </c>
      <c r="AT107" s="216" t="s">
        <v>131</v>
      </c>
      <c r="AU107" s="216" t="s">
        <v>143</v>
      </c>
      <c r="AY107" s="16" t="s">
        <v>129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6" t="s">
        <v>80</v>
      </c>
      <c r="BK107" s="217">
        <f>ROUND(I107*H107,2)</f>
        <v>0</v>
      </c>
      <c r="BL107" s="16" t="s">
        <v>903</v>
      </c>
      <c r="BM107" s="216" t="s">
        <v>948</v>
      </c>
    </row>
    <row r="108" s="2" customFormat="1" ht="21.75" customHeight="1">
      <c r="A108" s="37"/>
      <c r="B108" s="38"/>
      <c r="C108" s="204" t="s">
        <v>8</v>
      </c>
      <c r="D108" s="204" t="s">
        <v>131</v>
      </c>
      <c r="E108" s="205" t="s">
        <v>949</v>
      </c>
      <c r="F108" s="206" t="s">
        <v>950</v>
      </c>
      <c r="G108" s="207" t="s">
        <v>951</v>
      </c>
      <c r="H108" s="208">
        <v>1</v>
      </c>
      <c r="I108" s="209"/>
      <c r="J108" s="210">
        <f>ROUND(I108*H108,2)</f>
        <v>0</v>
      </c>
      <c r="K108" s="211"/>
      <c r="L108" s="43"/>
      <c r="M108" s="244" t="s">
        <v>19</v>
      </c>
      <c r="N108" s="245" t="s">
        <v>43</v>
      </c>
      <c r="O108" s="236"/>
      <c r="P108" s="237">
        <f>O108*H108</f>
        <v>0</v>
      </c>
      <c r="Q108" s="237">
        <v>0</v>
      </c>
      <c r="R108" s="237">
        <f>Q108*H108</f>
        <v>0</v>
      </c>
      <c r="S108" s="237">
        <v>0</v>
      </c>
      <c r="T108" s="238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6" t="s">
        <v>903</v>
      </c>
      <c r="AT108" s="216" t="s">
        <v>131</v>
      </c>
      <c r="AU108" s="216" t="s">
        <v>143</v>
      </c>
      <c r="AY108" s="16" t="s">
        <v>129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6" t="s">
        <v>80</v>
      </c>
      <c r="BK108" s="217">
        <f>ROUND(I108*H108,2)</f>
        <v>0</v>
      </c>
      <c r="BL108" s="16" t="s">
        <v>903</v>
      </c>
      <c r="BM108" s="216" t="s">
        <v>952</v>
      </c>
    </row>
    <row r="109" s="2" customFormat="1" ht="6.96" customHeight="1">
      <c r="A109" s="37"/>
      <c r="B109" s="58"/>
      <c r="C109" s="59"/>
      <c r="D109" s="59"/>
      <c r="E109" s="59"/>
      <c r="F109" s="59"/>
      <c r="G109" s="59"/>
      <c r="H109" s="59"/>
      <c r="I109" s="59"/>
      <c r="J109" s="59"/>
      <c r="K109" s="59"/>
      <c r="L109" s="43"/>
      <c r="M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</sheetData>
  <sheetProtection sheet="1" autoFilter="0" formatColumns="0" formatRows="0" objects="1" scenarios="1" spinCount="100000" saltValue="pzp+3PvHDj9b01qx7pvErM1N5LpveEt3duo4HxiyOnFcMGxGGi3lLY5LdBOt4d1SW6RIGnyWIXuWc+DfC1V8ow==" hashValue="Ge2oYdEcnFIjI9KpzkFh84/NzpfT50zpUuW7h+At0X6m/NTCEbnHOt2+Sx8ZDFfUbD1vWQ1EmpnW+tYfHNJThQ==" algorithmName="SHA-512" password="CC35"/>
  <autoFilter ref="C83:K108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4_02/012103000"/>
    <hyperlink ref="F90" r:id="rId2" display="https://podminky.urs.cz/item/CS_URS_2024_02/012203000"/>
    <hyperlink ref="F92" r:id="rId3" display="https://podminky.urs.cz/item/CS_URS_2024_02/012303000"/>
    <hyperlink ref="F95" r:id="rId4" display="https://podminky.urs.cz/item/CS_URS_2024_02/013254000"/>
    <hyperlink ref="F98" r:id="rId5" display="https://podminky.urs.cz/item/CS_URS_2024_02/030001000"/>
    <hyperlink ref="F101" r:id="rId6" display="https://podminky.urs.cz/item/CS_URS_2024_02/04313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46" customWidth="1"/>
    <col min="2" max="2" width="1.667969" style="246" customWidth="1"/>
    <col min="3" max="4" width="5" style="246" customWidth="1"/>
    <col min="5" max="5" width="11.66016" style="246" customWidth="1"/>
    <col min="6" max="6" width="9.160156" style="246" customWidth="1"/>
    <col min="7" max="7" width="5" style="246" customWidth="1"/>
    <col min="8" max="8" width="77.83203" style="246" customWidth="1"/>
    <col min="9" max="10" width="20" style="246" customWidth="1"/>
    <col min="11" max="11" width="1.667969" style="246" customWidth="1"/>
  </cols>
  <sheetData>
    <row r="1" s="1" customFormat="1" ht="37.5" customHeight="1"/>
    <row r="2" s="1" customFormat="1" ht="7.5" customHeight="1">
      <c r="B2" s="247"/>
      <c r="C2" s="248"/>
      <c r="D2" s="248"/>
      <c r="E2" s="248"/>
      <c r="F2" s="248"/>
      <c r="G2" s="248"/>
      <c r="H2" s="248"/>
      <c r="I2" s="248"/>
      <c r="J2" s="248"/>
      <c r="K2" s="249"/>
    </row>
    <row r="3" s="13" customFormat="1" ht="45" customHeight="1">
      <c r="B3" s="250"/>
      <c r="C3" s="251" t="s">
        <v>953</v>
      </c>
      <c r="D3" s="251"/>
      <c r="E3" s="251"/>
      <c r="F3" s="251"/>
      <c r="G3" s="251"/>
      <c r="H3" s="251"/>
      <c r="I3" s="251"/>
      <c r="J3" s="251"/>
      <c r="K3" s="252"/>
    </row>
    <row r="4" s="1" customFormat="1" ht="25.5" customHeight="1">
      <c r="B4" s="253"/>
      <c r="C4" s="254" t="s">
        <v>954</v>
      </c>
      <c r="D4" s="254"/>
      <c r="E4" s="254"/>
      <c r="F4" s="254"/>
      <c r="G4" s="254"/>
      <c r="H4" s="254"/>
      <c r="I4" s="254"/>
      <c r="J4" s="254"/>
      <c r="K4" s="255"/>
    </row>
    <row r="5" s="1" customFormat="1" ht="5.25" customHeight="1">
      <c r="B5" s="253"/>
      <c r="C5" s="256"/>
      <c r="D5" s="256"/>
      <c r="E5" s="256"/>
      <c r="F5" s="256"/>
      <c r="G5" s="256"/>
      <c r="H5" s="256"/>
      <c r="I5" s="256"/>
      <c r="J5" s="256"/>
      <c r="K5" s="255"/>
    </row>
    <row r="6" s="1" customFormat="1" ht="15" customHeight="1">
      <c r="B6" s="253"/>
      <c r="C6" s="257" t="s">
        <v>955</v>
      </c>
      <c r="D6" s="257"/>
      <c r="E6" s="257"/>
      <c r="F6" s="257"/>
      <c r="G6" s="257"/>
      <c r="H6" s="257"/>
      <c r="I6" s="257"/>
      <c r="J6" s="257"/>
      <c r="K6" s="255"/>
    </row>
    <row r="7" s="1" customFormat="1" ht="15" customHeight="1">
      <c r="B7" s="258"/>
      <c r="C7" s="257" t="s">
        <v>956</v>
      </c>
      <c r="D7" s="257"/>
      <c r="E7" s="257"/>
      <c r="F7" s="257"/>
      <c r="G7" s="257"/>
      <c r="H7" s="257"/>
      <c r="I7" s="257"/>
      <c r="J7" s="257"/>
      <c r="K7" s="255"/>
    </row>
    <row r="8" s="1" customFormat="1" ht="12.75" customHeight="1">
      <c r="B8" s="258"/>
      <c r="C8" s="257"/>
      <c r="D8" s="257"/>
      <c r="E8" s="257"/>
      <c r="F8" s="257"/>
      <c r="G8" s="257"/>
      <c r="H8" s="257"/>
      <c r="I8" s="257"/>
      <c r="J8" s="257"/>
      <c r="K8" s="255"/>
    </row>
    <row r="9" s="1" customFormat="1" ht="15" customHeight="1">
      <c r="B9" s="258"/>
      <c r="C9" s="257" t="s">
        <v>957</v>
      </c>
      <c r="D9" s="257"/>
      <c r="E9" s="257"/>
      <c r="F9" s="257"/>
      <c r="G9" s="257"/>
      <c r="H9" s="257"/>
      <c r="I9" s="257"/>
      <c r="J9" s="257"/>
      <c r="K9" s="255"/>
    </row>
    <row r="10" s="1" customFormat="1" ht="15" customHeight="1">
      <c r="B10" s="258"/>
      <c r="C10" s="257"/>
      <c r="D10" s="257" t="s">
        <v>958</v>
      </c>
      <c r="E10" s="257"/>
      <c r="F10" s="257"/>
      <c r="G10" s="257"/>
      <c r="H10" s="257"/>
      <c r="I10" s="257"/>
      <c r="J10" s="257"/>
      <c r="K10" s="255"/>
    </row>
    <row r="11" s="1" customFormat="1" ht="15" customHeight="1">
      <c r="B11" s="258"/>
      <c r="C11" s="259"/>
      <c r="D11" s="257" t="s">
        <v>959</v>
      </c>
      <c r="E11" s="257"/>
      <c r="F11" s="257"/>
      <c r="G11" s="257"/>
      <c r="H11" s="257"/>
      <c r="I11" s="257"/>
      <c r="J11" s="257"/>
      <c r="K11" s="255"/>
    </row>
    <row r="12" s="1" customFormat="1" ht="15" customHeight="1">
      <c r="B12" s="258"/>
      <c r="C12" s="259"/>
      <c r="D12" s="257"/>
      <c r="E12" s="257"/>
      <c r="F12" s="257"/>
      <c r="G12" s="257"/>
      <c r="H12" s="257"/>
      <c r="I12" s="257"/>
      <c r="J12" s="257"/>
      <c r="K12" s="255"/>
    </row>
    <row r="13" s="1" customFormat="1" ht="15" customHeight="1">
      <c r="B13" s="258"/>
      <c r="C13" s="259"/>
      <c r="D13" s="260" t="s">
        <v>960</v>
      </c>
      <c r="E13" s="257"/>
      <c r="F13" s="257"/>
      <c r="G13" s="257"/>
      <c r="H13" s="257"/>
      <c r="I13" s="257"/>
      <c r="J13" s="257"/>
      <c r="K13" s="255"/>
    </row>
    <row r="14" s="1" customFormat="1" ht="12.75" customHeight="1">
      <c r="B14" s="258"/>
      <c r="C14" s="259"/>
      <c r="D14" s="259"/>
      <c r="E14" s="259"/>
      <c r="F14" s="259"/>
      <c r="G14" s="259"/>
      <c r="H14" s="259"/>
      <c r="I14" s="259"/>
      <c r="J14" s="259"/>
      <c r="K14" s="255"/>
    </row>
    <row r="15" s="1" customFormat="1" ht="15" customHeight="1">
      <c r="B15" s="258"/>
      <c r="C15" s="259"/>
      <c r="D15" s="257" t="s">
        <v>961</v>
      </c>
      <c r="E15" s="257"/>
      <c r="F15" s="257"/>
      <c r="G15" s="257"/>
      <c r="H15" s="257"/>
      <c r="I15" s="257"/>
      <c r="J15" s="257"/>
      <c r="K15" s="255"/>
    </row>
    <row r="16" s="1" customFormat="1" ht="15" customHeight="1">
      <c r="B16" s="258"/>
      <c r="C16" s="259"/>
      <c r="D16" s="257" t="s">
        <v>962</v>
      </c>
      <c r="E16" s="257"/>
      <c r="F16" s="257"/>
      <c r="G16" s="257"/>
      <c r="H16" s="257"/>
      <c r="I16" s="257"/>
      <c r="J16" s="257"/>
      <c r="K16" s="255"/>
    </row>
    <row r="17" s="1" customFormat="1" ht="15" customHeight="1">
      <c r="B17" s="258"/>
      <c r="C17" s="259"/>
      <c r="D17" s="257" t="s">
        <v>963</v>
      </c>
      <c r="E17" s="257"/>
      <c r="F17" s="257"/>
      <c r="G17" s="257"/>
      <c r="H17" s="257"/>
      <c r="I17" s="257"/>
      <c r="J17" s="257"/>
      <c r="K17" s="255"/>
    </row>
    <row r="18" s="1" customFormat="1" ht="15" customHeight="1">
      <c r="B18" s="258"/>
      <c r="C18" s="259"/>
      <c r="D18" s="259"/>
      <c r="E18" s="261" t="s">
        <v>79</v>
      </c>
      <c r="F18" s="257" t="s">
        <v>964</v>
      </c>
      <c r="G18" s="257"/>
      <c r="H18" s="257"/>
      <c r="I18" s="257"/>
      <c r="J18" s="257"/>
      <c r="K18" s="255"/>
    </row>
    <row r="19" s="1" customFormat="1" ht="15" customHeight="1">
      <c r="B19" s="258"/>
      <c r="C19" s="259"/>
      <c r="D19" s="259"/>
      <c r="E19" s="261" t="s">
        <v>965</v>
      </c>
      <c r="F19" s="257" t="s">
        <v>966</v>
      </c>
      <c r="G19" s="257"/>
      <c r="H19" s="257"/>
      <c r="I19" s="257"/>
      <c r="J19" s="257"/>
      <c r="K19" s="255"/>
    </row>
    <row r="20" s="1" customFormat="1" ht="15" customHeight="1">
      <c r="B20" s="258"/>
      <c r="C20" s="259"/>
      <c r="D20" s="259"/>
      <c r="E20" s="261" t="s">
        <v>967</v>
      </c>
      <c r="F20" s="257" t="s">
        <v>968</v>
      </c>
      <c r="G20" s="257"/>
      <c r="H20" s="257"/>
      <c r="I20" s="257"/>
      <c r="J20" s="257"/>
      <c r="K20" s="255"/>
    </row>
    <row r="21" s="1" customFormat="1" ht="15" customHeight="1">
      <c r="B21" s="258"/>
      <c r="C21" s="259"/>
      <c r="D21" s="259"/>
      <c r="E21" s="261" t="s">
        <v>94</v>
      </c>
      <c r="F21" s="257" t="s">
        <v>969</v>
      </c>
      <c r="G21" s="257"/>
      <c r="H21" s="257"/>
      <c r="I21" s="257"/>
      <c r="J21" s="257"/>
      <c r="K21" s="255"/>
    </row>
    <row r="22" s="1" customFormat="1" ht="15" customHeight="1">
      <c r="B22" s="258"/>
      <c r="C22" s="259"/>
      <c r="D22" s="259"/>
      <c r="E22" s="261" t="s">
        <v>883</v>
      </c>
      <c r="F22" s="257" t="s">
        <v>884</v>
      </c>
      <c r="G22" s="257"/>
      <c r="H22" s="257"/>
      <c r="I22" s="257"/>
      <c r="J22" s="257"/>
      <c r="K22" s="255"/>
    </row>
    <row r="23" s="1" customFormat="1" ht="15" customHeight="1">
      <c r="B23" s="258"/>
      <c r="C23" s="259"/>
      <c r="D23" s="259"/>
      <c r="E23" s="261" t="s">
        <v>970</v>
      </c>
      <c r="F23" s="257" t="s">
        <v>971</v>
      </c>
      <c r="G23" s="257"/>
      <c r="H23" s="257"/>
      <c r="I23" s="257"/>
      <c r="J23" s="257"/>
      <c r="K23" s="255"/>
    </row>
    <row r="24" s="1" customFormat="1" ht="12.75" customHeight="1">
      <c r="B24" s="258"/>
      <c r="C24" s="259"/>
      <c r="D24" s="259"/>
      <c r="E24" s="259"/>
      <c r="F24" s="259"/>
      <c r="G24" s="259"/>
      <c r="H24" s="259"/>
      <c r="I24" s="259"/>
      <c r="J24" s="259"/>
      <c r="K24" s="255"/>
    </row>
    <row r="25" s="1" customFormat="1" ht="15" customHeight="1">
      <c r="B25" s="258"/>
      <c r="C25" s="257" t="s">
        <v>972</v>
      </c>
      <c r="D25" s="257"/>
      <c r="E25" s="257"/>
      <c r="F25" s="257"/>
      <c r="G25" s="257"/>
      <c r="H25" s="257"/>
      <c r="I25" s="257"/>
      <c r="J25" s="257"/>
      <c r="K25" s="255"/>
    </row>
    <row r="26" s="1" customFormat="1" ht="15" customHeight="1">
      <c r="B26" s="258"/>
      <c r="C26" s="257" t="s">
        <v>973</v>
      </c>
      <c r="D26" s="257"/>
      <c r="E26" s="257"/>
      <c r="F26" s="257"/>
      <c r="G26" s="257"/>
      <c r="H26" s="257"/>
      <c r="I26" s="257"/>
      <c r="J26" s="257"/>
      <c r="K26" s="255"/>
    </row>
    <row r="27" s="1" customFormat="1" ht="15" customHeight="1">
      <c r="B27" s="258"/>
      <c r="C27" s="257"/>
      <c r="D27" s="257" t="s">
        <v>974</v>
      </c>
      <c r="E27" s="257"/>
      <c r="F27" s="257"/>
      <c r="G27" s="257"/>
      <c r="H27" s="257"/>
      <c r="I27" s="257"/>
      <c r="J27" s="257"/>
      <c r="K27" s="255"/>
    </row>
    <row r="28" s="1" customFormat="1" ht="15" customHeight="1">
      <c r="B28" s="258"/>
      <c r="C28" s="259"/>
      <c r="D28" s="257" t="s">
        <v>975</v>
      </c>
      <c r="E28" s="257"/>
      <c r="F28" s="257"/>
      <c r="G28" s="257"/>
      <c r="H28" s="257"/>
      <c r="I28" s="257"/>
      <c r="J28" s="257"/>
      <c r="K28" s="255"/>
    </row>
    <row r="29" s="1" customFormat="1" ht="12.75" customHeight="1">
      <c r="B29" s="258"/>
      <c r="C29" s="259"/>
      <c r="D29" s="259"/>
      <c r="E29" s="259"/>
      <c r="F29" s="259"/>
      <c r="G29" s="259"/>
      <c r="H29" s="259"/>
      <c r="I29" s="259"/>
      <c r="J29" s="259"/>
      <c r="K29" s="255"/>
    </row>
    <row r="30" s="1" customFormat="1" ht="15" customHeight="1">
      <c r="B30" s="258"/>
      <c r="C30" s="259"/>
      <c r="D30" s="257" t="s">
        <v>976</v>
      </c>
      <c r="E30" s="257"/>
      <c r="F30" s="257"/>
      <c r="G30" s="257"/>
      <c r="H30" s="257"/>
      <c r="I30" s="257"/>
      <c r="J30" s="257"/>
      <c r="K30" s="255"/>
    </row>
    <row r="31" s="1" customFormat="1" ht="15" customHeight="1">
      <c r="B31" s="258"/>
      <c r="C31" s="259"/>
      <c r="D31" s="257" t="s">
        <v>977</v>
      </c>
      <c r="E31" s="257"/>
      <c r="F31" s="257"/>
      <c r="G31" s="257"/>
      <c r="H31" s="257"/>
      <c r="I31" s="257"/>
      <c r="J31" s="257"/>
      <c r="K31" s="255"/>
    </row>
    <row r="32" s="1" customFormat="1" ht="12.75" customHeight="1">
      <c r="B32" s="258"/>
      <c r="C32" s="259"/>
      <c r="D32" s="259"/>
      <c r="E32" s="259"/>
      <c r="F32" s="259"/>
      <c r="G32" s="259"/>
      <c r="H32" s="259"/>
      <c r="I32" s="259"/>
      <c r="J32" s="259"/>
      <c r="K32" s="255"/>
    </row>
    <row r="33" s="1" customFormat="1" ht="15" customHeight="1">
      <c r="B33" s="258"/>
      <c r="C33" s="259"/>
      <c r="D33" s="257" t="s">
        <v>978</v>
      </c>
      <c r="E33" s="257"/>
      <c r="F33" s="257"/>
      <c r="G33" s="257"/>
      <c r="H33" s="257"/>
      <c r="I33" s="257"/>
      <c r="J33" s="257"/>
      <c r="K33" s="255"/>
    </row>
    <row r="34" s="1" customFormat="1" ht="15" customHeight="1">
      <c r="B34" s="258"/>
      <c r="C34" s="259"/>
      <c r="D34" s="257" t="s">
        <v>979</v>
      </c>
      <c r="E34" s="257"/>
      <c r="F34" s="257"/>
      <c r="G34" s="257"/>
      <c r="H34" s="257"/>
      <c r="I34" s="257"/>
      <c r="J34" s="257"/>
      <c r="K34" s="255"/>
    </row>
    <row r="35" s="1" customFormat="1" ht="15" customHeight="1">
      <c r="B35" s="258"/>
      <c r="C35" s="259"/>
      <c r="D35" s="257" t="s">
        <v>980</v>
      </c>
      <c r="E35" s="257"/>
      <c r="F35" s="257"/>
      <c r="G35" s="257"/>
      <c r="H35" s="257"/>
      <c r="I35" s="257"/>
      <c r="J35" s="257"/>
      <c r="K35" s="255"/>
    </row>
    <row r="36" s="1" customFormat="1" ht="15" customHeight="1">
      <c r="B36" s="258"/>
      <c r="C36" s="259"/>
      <c r="D36" s="257"/>
      <c r="E36" s="260" t="s">
        <v>115</v>
      </c>
      <c r="F36" s="257"/>
      <c r="G36" s="257" t="s">
        <v>981</v>
      </c>
      <c r="H36" s="257"/>
      <c r="I36" s="257"/>
      <c r="J36" s="257"/>
      <c r="K36" s="255"/>
    </row>
    <row r="37" s="1" customFormat="1" ht="30.75" customHeight="1">
      <c r="B37" s="258"/>
      <c r="C37" s="259"/>
      <c r="D37" s="257"/>
      <c r="E37" s="260" t="s">
        <v>982</v>
      </c>
      <c r="F37" s="257"/>
      <c r="G37" s="257" t="s">
        <v>983</v>
      </c>
      <c r="H37" s="257"/>
      <c r="I37" s="257"/>
      <c r="J37" s="257"/>
      <c r="K37" s="255"/>
    </row>
    <row r="38" s="1" customFormat="1" ht="15" customHeight="1">
      <c r="B38" s="258"/>
      <c r="C38" s="259"/>
      <c r="D38" s="257"/>
      <c r="E38" s="260" t="s">
        <v>53</v>
      </c>
      <c r="F38" s="257"/>
      <c r="G38" s="257" t="s">
        <v>984</v>
      </c>
      <c r="H38" s="257"/>
      <c r="I38" s="257"/>
      <c r="J38" s="257"/>
      <c r="K38" s="255"/>
    </row>
    <row r="39" s="1" customFormat="1" ht="15" customHeight="1">
      <c r="B39" s="258"/>
      <c r="C39" s="259"/>
      <c r="D39" s="257"/>
      <c r="E39" s="260" t="s">
        <v>54</v>
      </c>
      <c r="F39" s="257"/>
      <c r="G39" s="257" t="s">
        <v>985</v>
      </c>
      <c r="H39" s="257"/>
      <c r="I39" s="257"/>
      <c r="J39" s="257"/>
      <c r="K39" s="255"/>
    </row>
    <row r="40" s="1" customFormat="1" ht="15" customHeight="1">
      <c r="B40" s="258"/>
      <c r="C40" s="259"/>
      <c r="D40" s="257"/>
      <c r="E40" s="260" t="s">
        <v>116</v>
      </c>
      <c r="F40" s="257"/>
      <c r="G40" s="257" t="s">
        <v>986</v>
      </c>
      <c r="H40" s="257"/>
      <c r="I40" s="257"/>
      <c r="J40" s="257"/>
      <c r="K40" s="255"/>
    </row>
    <row r="41" s="1" customFormat="1" ht="15" customHeight="1">
      <c r="B41" s="258"/>
      <c r="C41" s="259"/>
      <c r="D41" s="257"/>
      <c r="E41" s="260" t="s">
        <v>117</v>
      </c>
      <c r="F41" s="257"/>
      <c r="G41" s="257" t="s">
        <v>987</v>
      </c>
      <c r="H41" s="257"/>
      <c r="I41" s="257"/>
      <c r="J41" s="257"/>
      <c r="K41" s="255"/>
    </row>
    <row r="42" s="1" customFormat="1" ht="15" customHeight="1">
      <c r="B42" s="258"/>
      <c r="C42" s="259"/>
      <c r="D42" s="257"/>
      <c r="E42" s="260" t="s">
        <v>988</v>
      </c>
      <c r="F42" s="257"/>
      <c r="G42" s="257" t="s">
        <v>989</v>
      </c>
      <c r="H42" s="257"/>
      <c r="I42" s="257"/>
      <c r="J42" s="257"/>
      <c r="K42" s="255"/>
    </row>
    <row r="43" s="1" customFormat="1" ht="15" customHeight="1">
      <c r="B43" s="258"/>
      <c r="C43" s="259"/>
      <c r="D43" s="257"/>
      <c r="E43" s="260"/>
      <c r="F43" s="257"/>
      <c r="G43" s="257" t="s">
        <v>990</v>
      </c>
      <c r="H43" s="257"/>
      <c r="I43" s="257"/>
      <c r="J43" s="257"/>
      <c r="K43" s="255"/>
    </row>
    <row r="44" s="1" customFormat="1" ht="15" customHeight="1">
      <c r="B44" s="258"/>
      <c r="C44" s="259"/>
      <c r="D44" s="257"/>
      <c r="E44" s="260" t="s">
        <v>991</v>
      </c>
      <c r="F44" s="257"/>
      <c r="G44" s="257" t="s">
        <v>992</v>
      </c>
      <c r="H44" s="257"/>
      <c r="I44" s="257"/>
      <c r="J44" s="257"/>
      <c r="K44" s="255"/>
    </row>
    <row r="45" s="1" customFormat="1" ht="15" customHeight="1">
      <c r="B45" s="258"/>
      <c r="C45" s="259"/>
      <c r="D45" s="257"/>
      <c r="E45" s="260" t="s">
        <v>119</v>
      </c>
      <c r="F45" s="257"/>
      <c r="G45" s="257" t="s">
        <v>993</v>
      </c>
      <c r="H45" s="257"/>
      <c r="I45" s="257"/>
      <c r="J45" s="257"/>
      <c r="K45" s="255"/>
    </row>
    <row r="46" s="1" customFormat="1" ht="12.75" customHeight="1">
      <c r="B46" s="258"/>
      <c r="C46" s="259"/>
      <c r="D46" s="257"/>
      <c r="E46" s="257"/>
      <c r="F46" s="257"/>
      <c r="G46" s="257"/>
      <c r="H46" s="257"/>
      <c r="I46" s="257"/>
      <c r="J46" s="257"/>
      <c r="K46" s="255"/>
    </row>
    <row r="47" s="1" customFormat="1" ht="15" customHeight="1">
      <c r="B47" s="258"/>
      <c r="C47" s="259"/>
      <c r="D47" s="257" t="s">
        <v>994</v>
      </c>
      <c r="E47" s="257"/>
      <c r="F47" s="257"/>
      <c r="G47" s="257"/>
      <c r="H47" s="257"/>
      <c r="I47" s="257"/>
      <c r="J47" s="257"/>
      <c r="K47" s="255"/>
    </row>
    <row r="48" s="1" customFormat="1" ht="15" customHeight="1">
      <c r="B48" s="258"/>
      <c r="C48" s="259"/>
      <c r="D48" s="259"/>
      <c r="E48" s="257" t="s">
        <v>995</v>
      </c>
      <c r="F48" s="257"/>
      <c r="G48" s="257"/>
      <c r="H48" s="257"/>
      <c r="I48" s="257"/>
      <c r="J48" s="257"/>
      <c r="K48" s="255"/>
    </row>
    <row r="49" s="1" customFormat="1" ht="15" customHeight="1">
      <c r="B49" s="258"/>
      <c r="C49" s="259"/>
      <c r="D49" s="259"/>
      <c r="E49" s="257" t="s">
        <v>996</v>
      </c>
      <c r="F49" s="257"/>
      <c r="G49" s="257"/>
      <c r="H49" s="257"/>
      <c r="I49" s="257"/>
      <c r="J49" s="257"/>
      <c r="K49" s="255"/>
    </row>
    <row r="50" s="1" customFormat="1" ht="15" customHeight="1">
      <c r="B50" s="258"/>
      <c r="C50" s="259"/>
      <c r="D50" s="259"/>
      <c r="E50" s="257" t="s">
        <v>997</v>
      </c>
      <c r="F50" s="257"/>
      <c r="G50" s="257"/>
      <c r="H50" s="257"/>
      <c r="I50" s="257"/>
      <c r="J50" s="257"/>
      <c r="K50" s="255"/>
    </row>
    <row r="51" s="1" customFormat="1" ht="15" customHeight="1">
      <c r="B51" s="258"/>
      <c r="C51" s="259"/>
      <c r="D51" s="257" t="s">
        <v>998</v>
      </c>
      <c r="E51" s="257"/>
      <c r="F51" s="257"/>
      <c r="G51" s="257"/>
      <c r="H51" s="257"/>
      <c r="I51" s="257"/>
      <c r="J51" s="257"/>
      <c r="K51" s="255"/>
    </row>
    <row r="52" s="1" customFormat="1" ht="25.5" customHeight="1">
      <c r="B52" s="253"/>
      <c r="C52" s="254" t="s">
        <v>999</v>
      </c>
      <c r="D52" s="254"/>
      <c r="E52" s="254"/>
      <c r="F52" s="254"/>
      <c r="G52" s="254"/>
      <c r="H52" s="254"/>
      <c r="I52" s="254"/>
      <c r="J52" s="254"/>
      <c r="K52" s="255"/>
    </row>
    <row r="53" s="1" customFormat="1" ht="5.25" customHeight="1">
      <c r="B53" s="253"/>
      <c r="C53" s="256"/>
      <c r="D53" s="256"/>
      <c r="E53" s="256"/>
      <c r="F53" s="256"/>
      <c r="G53" s="256"/>
      <c r="H53" s="256"/>
      <c r="I53" s="256"/>
      <c r="J53" s="256"/>
      <c r="K53" s="255"/>
    </row>
    <row r="54" s="1" customFormat="1" ht="15" customHeight="1">
      <c r="B54" s="253"/>
      <c r="C54" s="257" t="s">
        <v>1000</v>
      </c>
      <c r="D54" s="257"/>
      <c r="E54" s="257"/>
      <c r="F54" s="257"/>
      <c r="G54" s="257"/>
      <c r="H54" s="257"/>
      <c r="I54" s="257"/>
      <c r="J54" s="257"/>
      <c r="K54" s="255"/>
    </row>
    <row r="55" s="1" customFormat="1" ht="15" customHeight="1">
      <c r="B55" s="253"/>
      <c r="C55" s="257" t="s">
        <v>1001</v>
      </c>
      <c r="D55" s="257"/>
      <c r="E55" s="257"/>
      <c r="F55" s="257"/>
      <c r="G55" s="257"/>
      <c r="H55" s="257"/>
      <c r="I55" s="257"/>
      <c r="J55" s="257"/>
      <c r="K55" s="255"/>
    </row>
    <row r="56" s="1" customFormat="1" ht="12.75" customHeight="1">
      <c r="B56" s="253"/>
      <c r="C56" s="257"/>
      <c r="D56" s="257"/>
      <c r="E56" s="257"/>
      <c r="F56" s="257"/>
      <c r="G56" s="257"/>
      <c r="H56" s="257"/>
      <c r="I56" s="257"/>
      <c r="J56" s="257"/>
      <c r="K56" s="255"/>
    </row>
    <row r="57" s="1" customFormat="1" ht="15" customHeight="1">
      <c r="B57" s="253"/>
      <c r="C57" s="257" t="s">
        <v>1002</v>
      </c>
      <c r="D57" s="257"/>
      <c r="E57" s="257"/>
      <c r="F57" s="257"/>
      <c r="G57" s="257"/>
      <c r="H57" s="257"/>
      <c r="I57" s="257"/>
      <c r="J57" s="257"/>
      <c r="K57" s="255"/>
    </row>
    <row r="58" s="1" customFormat="1" ht="15" customHeight="1">
      <c r="B58" s="253"/>
      <c r="C58" s="259"/>
      <c r="D58" s="257" t="s">
        <v>1003</v>
      </c>
      <c r="E58" s="257"/>
      <c r="F58" s="257"/>
      <c r="G58" s="257"/>
      <c r="H58" s="257"/>
      <c r="I58" s="257"/>
      <c r="J58" s="257"/>
      <c r="K58" s="255"/>
    </row>
    <row r="59" s="1" customFormat="1" ht="15" customHeight="1">
      <c r="B59" s="253"/>
      <c r="C59" s="259"/>
      <c r="D59" s="257" t="s">
        <v>1004</v>
      </c>
      <c r="E59" s="257"/>
      <c r="F59" s="257"/>
      <c r="G59" s="257"/>
      <c r="H59" s="257"/>
      <c r="I59" s="257"/>
      <c r="J59" s="257"/>
      <c r="K59" s="255"/>
    </row>
    <row r="60" s="1" customFormat="1" ht="15" customHeight="1">
      <c r="B60" s="253"/>
      <c r="C60" s="259"/>
      <c r="D60" s="257" t="s">
        <v>1005</v>
      </c>
      <c r="E60" s="257"/>
      <c r="F60" s="257"/>
      <c r="G60" s="257"/>
      <c r="H60" s="257"/>
      <c r="I60" s="257"/>
      <c r="J60" s="257"/>
      <c r="K60" s="255"/>
    </row>
    <row r="61" s="1" customFormat="1" ht="15" customHeight="1">
      <c r="B61" s="253"/>
      <c r="C61" s="259"/>
      <c r="D61" s="257" t="s">
        <v>1006</v>
      </c>
      <c r="E61" s="257"/>
      <c r="F61" s="257"/>
      <c r="G61" s="257"/>
      <c r="H61" s="257"/>
      <c r="I61" s="257"/>
      <c r="J61" s="257"/>
      <c r="K61" s="255"/>
    </row>
    <row r="62" s="1" customFormat="1" ht="15" customHeight="1">
      <c r="B62" s="253"/>
      <c r="C62" s="259"/>
      <c r="D62" s="262" t="s">
        <v>1007</v>
      </c>
      <c r="E62" s="262"/>
      <c r="F62" s="262"/>
      <c r="G62" s="262"/>
      <c r="H62" s="262"/>
      <c r="I62" s="262"/>
      <c r="J62" s="262"/>
      <c r="K62" s="255"/>
    </row>
    <row r="63" s="1" customFormat="1" ht="15" customHeight="1">
      <c r="B63" s="253"/>
      <c r="C63" s="259"/>
      <c r="D63" s="257" t="s">
        <v>1008</v>
      </c>
      <c r="E63" s="257"/>
      <c r="F63" s="257"/>
      <c r="G63" s="257"/>
      <c r="H63" s="257"/>
      <c r="I63" s="257"/>
      <c r="J63" s="257"/>
      <c r="K63" s="255"/>
    </row>
    <row r="64" s="1" customFormat="1" ht="12.75" customHeight="1">
      <c r="B64" s="253"/>
      <c r="C64" s="259"/>
      <c r="D64" s="259"/>
      <c r="E64" s="263"/>
      <c r="F64" s="259"/>
      <c r="G64" s="259"/>
      <c r="H64" s="259"/>
      <c r="I64" s="259"/>
      <c r="J64" s="259"/>
      <c r="K64" s="255"/>
    </row>
    <row r="65" s="1" customFormat="1" ht="15" customHeight="1">
      <c r="B65" s="253"/>
      <c r="C65" s="259"/>
      <c r="D65" s="257" t="s">
        <v>1009</v>
      </c>
      <c r="E65" s="257"/>
      <c r="F65" s="257"/>
      <c r="G65" s="257"/>
      <c r="H65" s="257"/>
      <c r="I65" s="257"/>
      <c r="J65" s="257"/>
      <c r="K65" s="255"/>
    </row>
    <row r="66" s="1" customFormat="1" ht="15" customHeight="1">
      <c r="B66" s="253"/>
      <c r="C66" s="259"/>
      <c r="D66" s="262" t="s">
        <v>1010</v>
      </c>
      <c r="E66" s="262"/>
      <c r="F66" s="262"/>
      <c r="G66" s="262"/>
      <c r="H66" s="262"/>
      <c r="I66" s="262"/>
      <c r="J66" s="262"/>
      <c r="K66" s="255"/>
    </row>
    <row r="67" s="1" customFormat="1" ht="15" customHeight="1">
      <c r="B67" s="253"/>
      <c r="C67" s="259"/>
      <c r="D67" s="257" t="s">
        <v>1011</v>
      </c>
      <c r="E67" s="257"/>
      <c r="F67" s="257"/>
      <c r="G67" s="257"/>
      <c r="H67" s="257"/>
      <c r="I67" s="257"/>
      <c r="J67" s="257"/>
      <c r="K67" s="255"/>
    </row>
    <row r="68" s="1" customFormat="1" ht="15" customHeight="1">
      <c r="B68" s="253"/>
      <c r="C68" s="259"/>
      <c r="D68" s="257" t="s">
        <v>1012</v>
      </c>
      <c r="E68" s="257"/>
      <c r="F68" s="257"/>
      <c r="G68" s="257"/>
      <c r="H68" s="257"/>
      <c r="I68" s="257"/>
      <c r="J68" s="257"/>
      <c r="K68" s="255"/>
    </row>
    <row r="69" s="1" customFormat="1" ht="15" customHeight="1">
      <c r="B69" s="253"/>
      <c r="C69" s="259"/>
      <c r="D69" s="257" t="s">
        <v>1013</v>
      </c>
      <c r="E69" s="257"/>
      <c r="F69" s="257"/>
      <c r="G69" s="257"/>
      <c r="H69" s="257"/>
      <c r="I69" s="257"/>
      <c r="J69" s="257"/>
      <c r="K69" s="255"/>
    </row>
    <row r="70" s="1" customFormat="1" ht="15" customHeight="1">
      <c r="B70" s="253"/>
      <c r="C70" s="259"/>
      <c r="D70" s="257" t="s">
        <v>1014</v>
      </c>
      <c r="E70" s="257"/>
      <c r="F70" s="257"/>
      <c r="G70" s="257"/>
      <c r="H70" s="257"/>
      <c r="I70" s="257"/>
      <c r="J70" s="257"/>
      <c r="K70" s="255"/>
    </row>
    <row r="71" s="1" customFormat="1" ht="12.75" customHeight="1">
      <c r="B71" s="264"/>
      <c r="C71" s="265"/>
      <c r="D71" s="265"/>
      <c r="E71" s="265"/>
      <c r="F71" s="265"/>
      <c r="G71" s="265"/>
      <c r="H71" s="265"/>
      <c r="I71" s="265"/>
      <c r="J71" s="265"/>
      <c r="K71" s="266"/>
    </row>
    <row r="72" s="1" customFormat="1" ht="18.75" customHeight="1">
      <c r="B72" s="267"/>
      <c r="C72" s="267"/>
      <c r="D72" s="267"/>
      <c r="E72" s="267"/>
      <c r="F72" s="267"/>
      <c r="G72" s="267"/>
      <c r="H72" s="267"/>
      <c r="I72" s="267"/>
      <c r="J72" s="267"/>
      <c r="K72" s="268"/>
    </row>
    <row r="73" s="1" customFormat="1" ht="18.75" customHeight="1">
      <c r="B73" s="268"/>
      <c r="C73" s="268"/>
      <c r="D73" s="268"/>
      <c r="E73" s="268"/>
      <c r="F73" s="268"/>
      <c r="G73" s="268"/>
      <c r="H73" s="268"/>
      <c r="I73" s="268"/>
      <c r="J73" s="268"/>
      <c r="K73" s="268"/>
    </row>
    <row r="74" s="1" customFormat="1" ht="7.5" customHeight="1">
      <c r="B74" s="269"/>
      <c r="C74" s="270"/>
      <c r="D74" s="270"/>
      <c r="E74" s="270"/>
      <c r="F74" s="270"/>
      <c r="G74" s="270"/>
      <c r="H74" s="270"/>
      <c r="I74" s="270"/>
      <c r="J74" s="270"/>
      <c r="K74" s="271"/>
    </row>
    <row r="75" s="1" customFormat="1" ht="45" customHeight="1">
      <c r="B75" s="272"/>
      <c r="C75" s="273" t="s">
        <v>1015</v>
      </c>
      <c r="D75" s="273"/>
      <c r="E75" s="273"/>
      <c r="F75" s="273"/>
      <c r="G75" s="273"/>
      <c r="H75" s="273"/>
      <c r="I75" s="273"/>
      <c r="J75" s="273"/>
      <c r="K75" s="274"/>
    </row>
    <row r="76" s="1" customFormat="1" ht="17.25" customHeight="1">
      <c r="B76" s="272"/>
      <c r="C76" s="275" t="s">
        <v>1016</v>
      </c>
      <c r="D76" s="275"/>
      <c r="E76" s="275"/>
      <c r="F76" s="275" t="s">
        <v>1017</v>
      </c>
      <c r="G76" s="276"/>
      <c r="H76" s="275" t="s">
        <v>54</v>
      </c>
      <c r="I76" s="275" t="s">
        <v>57</v>
      </c>
      <c r="J76" s="275" t="s">
        <v>1018</v>
      </c>
      <c r="K76" s="274"/>
    </row>
    <row r="77" s="1" customFormat="1" ht="17.25" customHeight="1">
      <c r="B77" s="272"/>
      <c r="C77" s="277" t="s">
        <v>1019</v>
      </c>
      <c r="D77" s="277"/>
      <c r="E77" s="277"/>
      <c r="F77" s="278" t="s">
        <v>1020</v>
      </c>
      <c r="G77" s="279"/>
      <c r="H77" s="277"/>
      <c r="I77" s="277"/>
      <c r="J77" s="277" t="s">
        <v>1021</v>
      </c>
      <c r="K77" s="274"/>
    </row>
    <row r="78" s="1" customFormat="1" ht="5.25" customHeight="1">
      <c r="B78" s="272"/>
      <c r="C78" s="280"/>
      <c r="D78" s="280"/>
      <c r="E78" s="280"/>
      <c r="F78" s="280"/>
      <c r="G78" s="281"/>
      <c r="H78" s="280"/>
      <c r="I78" s="280"/>
      <c r="J78" s="280"/>
      <c r="K78" s="274"/>
    </row>
    <row r="79" s="1" customFormat="1" ht="15" customHeight="1">
      <c r="B79" s="272"/>
      <c r="C79" s="260" t="s">
        <v>53</v>
      </c>
      <c r="D79" s="282"/>
      <c r="E79" s="282"/>
      <c r="F79" s="283" t="s">
        <v>1022</v>
      </c>
      <c r="G79" s="284"/>
      <c r="H79" s="260" t="s">
        <v>1023</v>
      </c>
      <c r="I79" s="260" t="s">
        <v>1024</v>
      </c>
      <c r="J79" s="260">
        <v>20</v>
      </c>
      <c r="K79" s="274"/>
    </row>
    <row r="80" s="1" customFormat="1" ht="15" customHeight="1">
      <c r="B80" s="272"/>
      <c r="C80" s="260" t="s">
        <v>1025</v>
      </c>
      <c r="D80" s="260"/>
      <c r="E80" s="260"/>
      <c r="F80" s="283" t="s">
        <v>1022</v>
      </c>
      <c r="G80" s="284"/>
      <c r="H80" s="260" t="s">
        <v>1026</v>
      </c>
      <c r="I80" s="260" t="s">
        <v>1024</v>
      </c>
      <c r="J80" s="260">
        <v>120</v>
      </c>
      <c r="K80" s="274"/>
    </row>
    <row r="81" s="1" customFormat="1" ht="15" customHeight="1">
      <c r="B81" s="285"/>
      <c r="C81" s="260" t="s">
        <v>1027</v>
      </c>
      <c r="D81" s="260"/>
      <c r="E81" s="260"/>
      <c r="F81" s="283" t="s">
        <v>1028</v>
      </c>
      <c r="G81" s="284"/>
      <c r="H81" s="260" t="s">
        <v>1029</v>
      </c>
      <c r="I81" s="260" t="s">
        <v>1024</v>
      </c>
      <c r="J81" s="260">
        <v>50</v>
      </c>
      <c r="K81" s="274"/>
    </row>
    <row r="82" s="1" customFormat="1" ht="15" customHeight="1">
      <c r="B82" s="285"/>
      <c r="C82" s="260" t="s">
        <v>1030</v>
      </c>
      <c r="D82" s="260"/>
      <c r="E82" s="260"/>
      <c r="F82" s="283" t="s">
        <v>1022</v>
      </c>
      <c r="G82" s="284"/>
      <c r="H82" s="260" t="s">
        <v>1031</v>
      </c>
      <c r="I82" s="260" t="s">
        <v>1032</v>
      </c>
      <c r="J82" s="260"/>
      <c r="K82" s="274"/>
    </row>
    <row r="83" s="1" customFormat="1" ht="15" customHeight="1">
      <c r="B83" s="285"/>
      <c r="C83" s="286" t="s">
        <v>1033</v>
      </c>
      <c r="D83" s="286"/>
      <c r="E83" s="286"/>
      <c r="F83" s="287" t="s">
        <v>1028</v>
      </c>
      <c r="G83" s="286"/>
      <c r="H83" s="286" t="s">
        <v>1034</v>
      </c>
      <c r="I83" s="286" t="s">
        <v>1024</v>
      </c>
      <c r="J83" s="286">
        <v>15</v>
      </c>
      <c r="K83" s="274"/>
    </row>
    <row r="84" s="1" customFormat="1" ht="15" customHeight="1">
      <c r="B84" s="285"/>
      <c r="C84" s="286" t="s">
        <v>1035</v>
      </c>
      <c r="D84" s="286"/>
      <c r="E84" s="286"/>
      <c r="F84" s="287" t="s">
        <v>1028</v>
      </c>
      <c r="G84" s="286"/>
      <c r="H84" s="286" t="s">
        <v>1036</v>
      </c>
      <c r="I84" s="286" t="s">
        <v>1024</v>
      </c>
      <c r="J84" s="286">
        <v>15</v>
      </c>
      <c r="K84" s="274"/>
    </row>
    <row r="85" s="1" customFormat="1" ht="15" customHeight="1">
      <c r="B85" s="285"/>
      <c r="C85" s="286" t="s">
        <v>1037</v>
      </c>
      <c r="D85" s="286"/>
      <c r="E85" s="286"/>
      <c r="F85" s="287" t="s">
        <v>1028</v>
      </c>
      <c r="G85" s="286"/>
      <c r="H85" s="286" t="s">
        <v>1038</v>
      </c>
      <c r="I85" s="286" t="s">
        <v>1024</v>
      </c>
      <c r="J85" s="286">
        <v>20</v>
      </c>
      <c r="K85" s="274"/>
    </row>
    <row r="86" s="1" customFormat="1" ht="15" customHeight="1">
      <c r="B86" s="285"/>
      <c r="C86" s="286" t="s">
        <v>1039</v>
      </c>
      <c r="D86" s="286"/>
      <c r="E86" s="286"/>
      <c r="F86" s="287" t="s">
        <v>1028</v>
      </c>
      <c r="G86" s="286"/>
      <c r="H86" s="286" t="s">
        <v>1040</v>
      </c>
      <c r="I86" s="286" t="s">
        <v>1024</v>
      </c>
      <c r="J86" s="286">
        <v>20</v>
      </c>
      <c r="K86" s="274"/>
    </row>
    <row r="87" s="1" customFormat="1" ht="15" customHeight="1">
      <c r="B87" s="285"/>
      <c r="C87" s="260" t="s">
        <v>1041</v>
      </c>
      <c r="D87" s="260"/>
      <c r="E87" s="260"/>
      <c r="F87" s="283" t="s">
        <v>1028</v>
      </c>
      <c r="G87" s="284"/>
      <c r="H87" s="260" t="s">
        <v>1042</v>
      </c>
      <c r="I87" s="260" t="s">
        <v>1024</v>
      </c>
      <c r="J87" s="260">
        <v>50</v>
      </c>
      <c r="K87" s="274"/>
    </row>
    <row r="88" s="1" customFormat="1" ht="15" customHeight="1">
      <c r="B88" s="285"/>
      <c r="C88" s="260" t="s">
        <v>1043</v>
      </c>
      <c r="D88" s="260"/>
      <c r="E88" s="260"/>
      <c r="F88" s="283" t="s">
        <v>1028</v>
      </c>
      <c r="G88" s="284"/>
      <c r="H88" s="260" t="s">
        <v>1044</v>
      </c>
      <c r="I88" s="260" t="s">
        <v>1024</v>
      </c>
      <c r="J88" s="260">
        <v>20</v>
      </c>
      <c r="K88" s="274"/>
    </row>
    <row r="89" s="1" customFormat="1" ht="15" customHeight="1">
      <c r="B89" s="285"/>
      <c r="C89" s="260" t="s">
        <v>1045</v>
      </c>
      <c r="D89" s="260"/>
      <c r="E89" s="260"/>
      <c r="F89" s="283" t="s">
        <v>1028</v>
      </c>
      <c r="G89" s="284"/>
      <c r="H89" s="260" t="s">
        <v>1046</v>
      </c>
      <c r="I89" s="260" t="s">
        <v>1024</v>
      </c>
      <c r="J89" s="260">
        <v>20</v>
      </c>
      <c r="K89" s="274"/>
    </row>
    <row r="90" s="1" customFormat="1" ht="15" customHeight="1">
      <c r="B90" s="285"/>
      <c r="C90" s="260" t="s">
        <v>1047</v>
      </c>
      <c r="D90" s="260"/>
      <c r="E90" s="260"/>
      <c r="F90" s="283" t="s">
        <v>1028</v>
      </c>
      <c r="G90" s="284"/>
      <c r="H90" s="260" t="s">
        <v>1048</v>
      </c>
      <c r="I90" s="260" t="s">
        <v>1024</v>
      </c>
      <c r="J90" s="260">
        <v>50</v>
      </c>
      <c r="K90" s="274"/>
    </row>
    <row r="91" s="1" customFormat="1" ht="15" customHeight="1">
      <c r="B91" s="285"/>
      <c r="C91" s="260" t="s">
        <v>1049</v>
      </c>
      <c r="D91" s="260"/>
      <c r="E91" s="260"/>
      <c r="F91" s="283" t="s">
        <v>1028</v>
      </c>
      <c r="G91" s="284"/>
      <c r="H91" s="260" t="s">
        <v>1049</v>
      </c>
      <c r="I91" s="260" t="s">
        <v>1024</v>
      </c>
      <c r="J91" s="260">
        <v>50</v>
      </c>
      <c r="K91" s="274"/>
    </row>
    <row r="92" s="1" customFormat="1" ht="15" customHeight="1">
      <c r="B92" s="285"/>
      <c r="C92" s="260" t="s">
        <v>1050</v>
      </c>
      <c r="D92" s="260"/>
      <c r="E92" s="260"/>
      <c r="F92" s="283" t="s">
        <v>1028</v>
      </c>
      <c r="G92" s="284"/>
      <c r="H92" s="260" t="s">
        <v>1051</v>
      </c>
      <c r="I92" s="260" t="s">
        <v>1024</v>
      </c>
      <c r="J92" s="260">
        <v>255</v>
      </c>
      <c r="K92" s="274"/>
    </row>
    <row r="93" s="1" customFormat="1" ht="15" customHeight="1">
      <c r="B93" s="285"/>
      <c r="C93" s="260" t="s">
        <v>1052</v>
      </c>
      <c r="D93" s="260"/>
      <c r="E93" s="260"/>
      <c r="F93" s="283" t="s">
        <v>1022</v>
      </c>
      <c r="G93" s="284"/>
      <c r="H93" s="260" t="s">
        <v>1053</v>
      </c>
      <c r="I93" s="260" t="s">
        <v>1054</v>
      </c>
      <c r="J93" s="260"/>
      <c r="K93" s="274"/>
    </row>
    <row r="94" s="1" customFormat="1" ht="15" customHeight="1">
      <c r="B94" s="285"/>
      <c r="C94" s="260" t="s">
        <v>1055</v>
      </c>
      <c r="D94" s="260"/>
      <c r="E94" s="260"/>
      <c r="F94" s="283" t="s">
        <v>1022</v>
      </c>
      <c r="G94" s="284"/>
      <c r="H94" s="260" t="s">
        <v>1056</v>
      </c>
      <c r="I94" s="260" t="s">
        <v>1057</v>
      </c>
      <c r="J94" s="260"/>
      <c r="K94" s="274"/>
    </row>
    <row r="95" s="1" customFormat="1" ht="15" customHeight="1">
      <c r="B95" s="285"/>
      <c r="C95" s="260" t="s">
        <v>1058</v>
      </c>
      <c r="D95" s="260"/>
      <c r="E95" s="260"/>
      <c r="F95" s="283" t="s">
        <v>1022</v>
      </c>
      <c r="G95" s="284"/>
      <c r="H95" s="260" t="s">
        <v>1058</v>
      </c>
      <c r="I95" s="260" t="s">
        <v>1057</v>
      </c>
      <c r="J95" s="260"/>
      <c r="K95" s="274"/>
    </row>
    <row r="96" s="1" customFormat="1" ht="15" customHeight="1">
      <c r="B96" s="285"/>
      <c r="C96" s="260" t="s">
        <v>38</v>
      </c>
      <c r="D96" s="260"/>
      <c r="E96" s="260"/>
      <c r="F96" s="283" t="s">
        <v>1022</v>
      </c>
      <c r="G96" s="284"/>
      <c r="H96" s="260" t="s">
        <v>1059</v>
      </c>
      <c r="I96" s="260" t="s">
        <v>1057</v>
      </c>
      <c r="J96" s="260"/>
      <c r="K96" s="274"/>
    </row>
    <row r="97" s="1" customFormat="1" ht="15" customHeight="1">
      <c r="B97" s="285"/>
      <c r="C97" s="260" t="s">
        <v>48</v>
      </c>
      <c r="D97" s="260"/>
      <c r="E97" s="260"/>
      <c r="F97" s="283" t="s">
        <v>1022</v>
      </c>
      <c r="G97" s="284"/>
      <c r="H97" s="260" t="s">
        <v>1060</v>
      </c>
      <c r="I97" s="260" t="s">
        <v>1057</v>
      </c>
      <c r="J97" s="260"/>
      <c r="K97" s="274"/>
    </row>
    <row r="98" s="1" customFormat="1" ht="15" customHeight="1">
      <c r="B98" s="288"/>
      <c r="C98" s="289"/>
      <c r="D98" s="289"/>
      <c r="E98" s="289"/>
      <c r="F98" s="289"/>
      <c r="G98" s="289"/>
      <c r="H98" s="289"/>
      <c r="I98" s="289"/>
      <c r="J98" s="289"/>
      <c r="K98" s="290"/>
    </row>
    <row r="99" s="1" customFormat="1" ht="18.75" customHeight="1">
      <c r="B99" s="291"/>
      <c r="C99" s="292"/>
      <c r="D99" s="292"/>
      <c r="E99" s="292"/>
      <c r="F99" s="292"/>
      <c r="G99" s="292"/>
      <c r="H99" s="292"/>
      <c r="I99" s="292"/>
      <c r="J99" s="292"/>
      <c r="K99" s="291"/>
    </row>
    <row r="100" s="1" customFormat="1" ht="18.75" customHeight="1">
      <c r="B100" s="268"/>
      <c r="C100" s="268"/>
      <c r="D100" s="268"/>
      <c r="E100" s="268"/>
      <c r="F100" s="268"/>
      <c r="G100" s="268"/>
      <c r="H100" s="268"/>
      <c r="I100" s="268"/>
      <c r="J100" s="268"/>
      <c r="K100" s="268"/>
    </row>
    <row r="101" s="1" customFormat="1" ht="7.5" customHeight="1">
      <c r="B101" s="269"/>
      <c r="C101" s="270"/>
      <c r="D101" s="270"/>
      <c r="E101" s="270"/>
      <c r="F101" s="270"/>
      <c r="G101" s="270"/>
      <c r="H101" s="270"/>
      <c r="I101" s="270"/>
      <c r="J101" s="270"/>
      <c r="K101" s="271"/>
    </row>
    <row r="102" s="1" customFormat="1" ht="45" customHeight="1">
      <c r="B102" s="272"/>
      <c r="C102" s="273" t="s">
        <v>1061</v>
      </c>
      <c r="D102" s="273"/>
      <c r="E102" s="273"/>
      <c r="F102" s="273"/>
      <c r="G102" s="273"/>
      <c r="H102" s="273"/>
      <c r="I102" s="273"/>
      <c r="J102" s="273"/>
      <c r="K102" s="274"/>
    </row>
    <row r="103" s="1" customFormat="1" ht="17.25" customHeight="1">
      <c r="B103" s="272"/>
      <c r="C103" s="275" t="s">
        <v>1016</v>
      </c>
      <c r="D103" s="275"/>
      <c r="E103" s="275"/>
      <c r="F103" s="275" t="s">
        <v>1017</v>
      </c>
      <c r="G103" s="276"/>
      <c r="H103" s="275" t="s">
        <v>54</v>
      </c>
      <c r="I103" s="275" t="s">
        <v>57</v>
      </c>
      <c r="J103" s="275" t="s">
        <v>1018</v>
      </c>
      <c r="K103" s="274"/>
    </row>
    <row r="104" s="1" customFormat="1" ht="17.25" customHeight="1">
      <c r="B104" s="272"/>
      <c r="C104" s="277" t="s">
        <v>1019</v>
      </c>
      <c r="D104" s="277"/>
      <c r="E104" s="277"/>
      <c r="F104" s="278" t="s">
        <v>1020</v>
      </c>
      <c r="G104" s="279"/>
      <c r="H104" s="277"/>
      <c r="I104" s="277"/>
      <c r="J104" s="277" t="s">
        <v>1021</v>
      </c>
      <c r="K104" s="274"/>
    </row>
    <row r="105" s="1" customFormat="1" ht="5.25" customHeight="1">
      <c r="B105" s="272"/>
      <c r="C105" s="275"/>
      <c r="D105" s="275"/>
      <c r="E105" s="275"/>
      <c r="F105" s="275"/>
      <c r="G105" s="293"/>
      <c r="H105" s="275"/>
      <c r="I105" s="275"/>
      <c r="J105" s="275"/>
      <c r="K105" s="274"/>
    </row>
    <row r="106" s="1" customFormat="1" ht="15" customHeight="1">
      <c r="B106" s="272"/>
      <c r="C106" s="260" t="s">
        <v>53</v>
      </c>
      <c r="D106" s="282"/>
      <c r="E106" s="282"/>
      <c r="F106" s="283" t="s">
        <v>1022</v>
      </c>
      <c r="G106" s="260"/>
      <c r="H106" s="260" t="s">
        <v>1062</v>
      </c>
      <c r="I106" s="260" t="s">
        <v>1024</v>
      </c>
      <c r="J106" s="260">
        <v>20</v>
      </c>
      <c r="K106" s="274"/>
    </row>
    <row r="107" s="1" customFormat="1" ht="15" customHeight="1">
      <c r="B107" s="272"/>
      <c r="C107" s="260" t="s">
        <v>1025</v>
      </c>
      <c r="D107" s="260"/>
      <c r="E107" s="260"/>
      <c r="F107" s="283" t="s">
        <v>1022</v>
      </c>
      <c r="G107" s="260"/>
      <c r="H107" s="260" t="s">
        <v>1062</v>
      </c>
      <c r="I107" s="260" t="s">
        <v>1024</v>
      </c>
      <c r="J107" s="260">
        <v>120</v>
      </c>
      <c r="K107" s="274"/>
    </row>
    <row r="108" s="1" customFormat="1" ht="15" customHeight="1">
      <c r="B108" s="285"/>
      <c r="C108" s="260" t="s">
        <v>1027</v>
      </c>
      <c r="D108" s="260"/>
      <c r="E108" s="260"/>
      <c r="F108" s="283" t="s">
        <v>1028</v>
      </c>
      <c r="G108" s="260"/>
      <c r="H108" s="260" t="s">
        <v>1062</v>
      </c>
      <c r="I108" s="260" t="s">
        <v>1024</v>
      </c>
      <c r="J108" s="260">
        <v>50</v>
      </c>
      <c r="K108" s="274"/>
    </row>
    <row r="109" s="1" customFormat="1" ht="15" customHeight="1">
      <c r="B109" s="285"/>
      <c r="C109" s="260" t="s">
        <v>1030</v>
      </c>
      <c r="D109" s="260"/>
      <c r="E109" s="260"/>
      <c r="F109" s="283" t="s">
        <v>1022</v>
      </c>
      <c r="G109" s="260"/>
      <c r="H109" s="260" t="s">
        <v>1062</v>
      </c>
      <c r="I109" s="260" t="s">
        <v>1032</v>
      </c>
      <c r="J109" s="260"/>
      <c r="K109" s="274"/>
    </row>
    <row r="110" s="1" customFormat="1" ht="15" customHeight="1">
      <c r="B110" s="285"/>
      <c r="C110" s="260" t="s">
        <v>1041</v>
      </c>
      <c r="D110" s="260"/>
      <c r="E110" s="260"/>
      <c r="F110" s="283" t="s">
        <v>1028</v>
      </c>
      <c r="G110" s="260"/>
      <c r="H110" s="260" t="s">
        <v>1062</v>
      </c>
      <c r="I110" s="260" t="s">
        <v>1024</v>
      </c>
      <c r="J110" s="260">
        <v>50</v>
      </c>
      <c r="K110" s="274"/>
    </row>
    <row r="111" s="1" customFormat="1" ht="15" customHeight="1">
      <c r="B111" s="285"/>
      <c r="C111" s="260" t="s">
        <v>1049</v>
      </c>
      <c r="D111" s="260"/>
      <c r="E111" s="260"/>
      <c r="F111" s="283" t="s">
        <v>1028</v>
      </c>
      <c r="G111" s="260"/>
      <c r="H111" s="260" t="s">
        <v>1062</v>
      </c>
      <c r="I111" s="260" t="s">
        <v>1024</v>
      </c>
      <c r="J111" s="260">
        <v>50</v>
      </c>
      <c r="K111" s="274"/>
    </row>
    <row r="112" s="1" customFormat="1" ht="15" customHeight="1">
      <c r="B112" s="285"/>
      <c r="C112" s="260" t="s">
        <v>1047</v>
      </c>
      <c r="D112" s="260"/>
      <c r="E112" s="260"/>
      <c r="F112" s="283" t="s">
        <v>1028</v>
      </c>
      <c r="G112" s="260"/>
      <c r="H112" s="260" t="s">
        <v>1062</v>
      </c>
      <c r="I112" s="260" t="s">
        <v>1024</v>
      </c>
      <c r="J112" s="260">
        <v>50</v>
      </c>
      <c r="K112" s="274"/>
    </row>
    <row r="113" s="1" customFormat="1" ht="15" customHeight="1">
      <c r="B113" s="285"/>
      <c r="C113" s="260" t="s">
        <v>53</v>
      </c>
      <c r="D113" s="260"/>
      <c r="E113" s="260"/>
      <c r="F113" s="283" t="s">
        <v>1022</v>
      </c>
      <c r="G113" s="260"/>
      <c r="H113" s="260" t="s">
        <v>1063</v>
      </c>
      <c r="I113" s="260" t="s">
        <v>1024</v>
      </c>
      <c r="J113" s="260">
        <v>20</v>
      </c>
      <c r="K113" s="274"/>
    </row>
    <row r="114" s="1" customFormat="1" ht="15" customHeight="1">
      <c r="B114" s="285"/>
      <c r="C114" s="260" t="s">
        <v>1064</v>
      </c>
      <c r="D114" s="260"/>
      <c r="E114" s="260"/>
      <c r="F114" s="283" t="s">
        <v>1022</v>
      </c>
      <c r="G114" s="260"/>
      <c r="H114" s="260" t="s">
        <v>1065</v>
      </c>
      <c r="I114" s="260" t="s">
        <v>1024</v>
      </c>
      <c r="J114" s="260">
        <v>120</v>
      </c>
      <c r="K114" s="274"/>
    </row>
    <row r="115" s="1" customFormat="1" ht="15" customHeight="1">
      <c r="B115" s="285"/>
      <c r="C115" s="260" t="s">
        <v>38</v>
      </c>
      <c r="D115" s="260"/>
      <c r="E115" s="260"/>
      <c r="F115" s="283" t="s">
        <v>1022</v>
      </c>
      <c r="G115" s="260"/>
      <c r="H115" s="260" t="s">
        <v>1066</v>
      </c>
      <c r="I115" s="260" t="s">
        <v>1057</v>
      </c>
      <c r="J115" s="260"/>
      <c r="K115" s="274"/>
    </row>
    <row r="116" s="1" customFormat="1" ht="15" customHeight="1">
      <c r="B116" s="285"/>
      <c r="C116" s="260" t="s">
        <v>48</v>
      </c>
      <c r="D116" s="260"/>
      <c r="E116" s="260"/>
      <c r="F116" s="283" t="s">
        <v>1022</v>
      </c>
      <c r="G116" s="260"/>
      <c r="H116" s="260" t="s">
        <v>1067</v>
      </c>
      <c r="I116" s="260" t="s">
        <v>1057</v>
      </c>
      <c r="J116" s="260"/>
      <c r="K116" s="274"/>
    </row>
    <row r="117" s="1" customFormat="1" ht="15" customHeight="1">
      <c r="B117" s="285"/>
      <c r="C117" s="260" t="s">
        <v>57</v>
      </c>
      <c r="D117" s="260"/>
      <c r="E117" s="260"/>
      <c r="F117" s="283" t="s">
        <v>1022</v>
      </c>
      <c r="G117" s="260"/>
      <c r="H117" s="260" t="s">
        <v>1068</v>
      </c>
      <c r="I117" s="260" t="s">
        <v>1069</v>
      </c>
      <c r="J117" s="260"/>
      <c r="K117" s="274"/>
    </row>
    <row r="118" s="1" customFormat="1" ht="15" customHeight="1">
      <c r="B118" s="288"/>
      <c r="C118" s="294"/>
      <c r="D118" s="294"/>
      <c r="E118" s="294"/>
      <c r="F118" s="294"/>
      <c r="G118" s="294"/>
      <c r="H118" s="294"/>
      <c r="I118" s="294"/>
      <c r="J118" s="294"/>
      <c r="K118" s="290"/>
    </row>
    <row r="119" s="1" customFormat="1" ht="18.75" customHeight="1">
      <c r="B119" s="295"/>
      <c r="C119" s="296"/>
      <c r="D119" s="296"/>
      <c r="E119" s="296"/>
      <c r="F119" s="297"/>
      <c r="G119" s="296"/>
      <c r="H119" s="296"/>
      <c r="I119" s="296"/>
      <c r="J119" s="296"/>
      <c r="K119" s="295"/>
    </row>
    <row r="120" s="1" customFormat="1" ht="18.75" customHeight="1">
      <c r="B120" s="268"/>
      <c r="C120" s="268"/>
      <c r="D120" s="268"/>
      <c r="E120" s="268"/>
      <c r="F120" s="268"/>
      <c r="G120" s="268"/>
      <c r="H120" s="268"/>
      <c r="I120" s="268"/>
      <c r="J120" s="268"/>
      <c r="K120" s="268"/>
    </row>
    <row r="121" s="1" customFormat="1" ht="7.5" customHeight="1">
      <c r="B121" s="298"/>
      <c r="C121" s="299"/>
      <c r="D121" s="299"/>
      <c r="E121" s="299"/>
      <c r="F121" s="299"/>
      <c r="G121" s="299"/>
      <c r="H121" s="299"/>
      <c r="I121" s="299"/>
      <c r="J121" s="299"/>
      <c r="K121" s="300"/>
    </row>
    <row r="122" s="1" customFormat="1" ht="45" customHeight="1">
      <c r="B122" s="301"/>
      <c r="C122" s="251" t="s">
        <v>1070</v>
      </c>
      <c r="D122" s="251"/>
      <c r="E122" s="251"/>
      <c r="F122" s="251"/>
      <c r="G122" s="251"/>
      <c r="H122" s="251"/>
      <c r="I122" s="251"/>
      <c r="J122" s="251"/>
      <c r="K122" s="302"/>
    </row>
    <row r="123" s="1" customFormat="1" ht="17.25" customHeight="1">
      <c r="B123" s="303"/>
      <c r="C123" s="275" t="s">
        <v>1016</v>
      </c>
      <c r="D123" s="275"/>
      <c r="E123" s="275"/>
      <c r="F123" s="275" t="s">
        <v>1017</v>
      </c>
      <c r="G123" s="276"/>
      <c r="H123" s="275" t="s">
        <v>54</v>
      </c>
      <c r="I123" s="275" t="s">
        <v>57</v>
      </c>
      <c r="J123" s="275" t="s">
        <v>1018</v>
      </c>
      <c r="K123" s="304"/>
    </row>
    <row r="124" s="1" customFormat="1" ht="17.25" customHeight="1">
      <c r="B124" s="303"/>
      <c r="C124" s="277" t="s">
        <v>1019</v>
      </c>
      <c r="D124" s="277"/>
      <c r="E124" s="277"/>
      <c r="F124" s="278" t="s">
        <v>1020</v>
      </c>
      <c r="G124" s="279"/>
      <c r="H124" s="277"/>
      <c r="I124" s="277"/>
      <c r="J124" s="277" t="s">
        <v>1021</v>
      </c>
      <c r="K124" s="304"/>
    </row>
    <row r="125" s="1" customFormat="1" ht="5.25" customHeight="1">
      <c r="B125" s="305"/>
      <c r="C125" s="280"/>
      <c r="D125" s="280"/>
      <c r="E125" s="280"/>
      <c r="F125" s="280"/>
      <c r="G125" s="306"/>
      <c r="H125" s="280"/>
      <c r="I125" s="280"/>
      <c r="J125" s="280"/>
      <c r="K125" s="307"/>
    </row>
    <row r="126" s="1" customFormat="1" ht="15" customHeight="1">
      <c r="B126" s="305"/>
      <c r="C126" s="260" t="s">
        <v>1025</v>
      </c>
      <c r="D126" s="282"/>
      <c r="E126" s="282"/>
      <c r="F126" s="283" t="s">
        <v>1022</v>
      </c>
      <c r="G126" s="260"/>
      <c r="H126" s="260" t="s">
        <v>1062</v>
      </c>
      <c r="I126" s="260" t="s">
        <v>1024</v>
      </c>
      <c r="J126" s="260">
        <v>120</v>
      </c>
      <c r="K126" s="308"/>
    </row>
    <row r="127" s="1" customFormat="1" ht="15" customHeight="1">
      <c r="B127" s="305"/>
      <c r="C127" s="260" t="s">
        <v>1071</v>
      </c>
      <c r="D127" s="260"/>
      <c r="E127" s="260"/>
      <c r="F127" s="283" t="s">
        <v>1022</v>
      </c>
      <c r="G127" s="260"/>
      <c r="H127" s="260" t="s">
        <v>1072</v>
      </c>
      <c r="I127" s="260" t="s">
        <v>1024</v>
      </c>
      <c r="J127" s="260" t="s">
        <v>1073</v>
      </c>
      <c r="K127" s="308"/>
    </row>
    <row r="128" s="1" customFormat="1" ht="15" customHeight="1">
      <c r="B128" s="305"/>
      <c r="C128" s="260" t="s">
        <v>970</v>
      </c>
      <c r="D128" s="260"/>
      <c r="E128" s="260"/>
      <c r="F128" s="283" t="s">
        <v>1022</v>
      </c>
      <c r="G128" s="260"/>
      <c r="H128" s="260" t="s">
        <v>1074</v>
      </c>
      <c r="I128" s="260" t="s">
        <v>1024</v>
      </c>
      <c r="J128" s="260" t="s">
        <v>1073</v>
      </c>
      <c r="K128" s="308"/>
    </row>
    <row r="129" s="1" customFormat="1" ht="15" customHeight="1">
      <c r="B129" s="305"/>
      <c r="C129" s="260" t="s">
        <v>1033</v>
      </c>
      <c r="D129" s="260"/>
      <c r="E129" s="260"/>
      <c r="F129" s="283" t="s">
        <v>1028</v>
      </c>
      <c r="G129" s="260"/>
      <c r="H129" s="260" t="s">
        <v>1034</v>
      </c>
      <c r="I129" s="260" t="s">
        <v>1024</v>
      </c>
      <c r="J129" s="260">
        <v>15</v>
      </c>
      <c r="K129" s="308"/>
    </row>
    <row r="130" s="1" customFormat="1" ht="15" customHeight="1">
      <c r="B130" s="305"/>
      <c r="C130" s="286" t="s">
        <v>1035</v>
      </c>
      <c r="D130" s="286"/>
      <c r="E130" s="286"/>
      <c r="F130" s="287" t="s">
        <v>1028</v>
      </c>
      <c r="G130" s="286"/>
      <c r="H130" s="286" t="s">
        <v>1036</v>
      </c>
      <c r="I130" s="286" t="s">
        <v>1024</v>
      </c>
      <c r="J130" s="286">
        <v>15</v>
      </c>
      <c r="K130" s="308"/>
    </row>
    <row r="131" s="1" customFormat="1" ht="15" customHeight="1">
      <c r="B131" s="305"/>
      <c r="C131" s="286" t="s">
        <v>1037</v>
      </c>
      <c r="D131" s="286"/>
      <c r="E131" s="286"/>
      <c r="F131" s="287" t="s">
        <v>1028</v>
      </c>
      <c r="G131" s="286"/>
      <c r="H131" s="286" t="s">
        <v>1038</v>
      </c>
      <c r="I131" s="286" t="s">
        <v>1024</v>
      </c>
      <c r="J131" s="286">
        <v>20</v>
      </c>
      <c r="K131" s="308"/>
    </row>
    <row r="132" s="1" customFormat="1" ht="15" customHeight="1">
      <c r="B132" s="305"/>
      <c r="C132" s="286" t="s">
        <v>1039</v>
      </c>
      <c r="D132" s="286"/>
      <c r="E132" s="286"/>
      <c r="F132" s="287" t="s">
        <v>1028</v>
      </c>
      <c r="G132" s="286"/>
      <c r="H132" s="286" t="s">
        <v>1040</v>
      </c>
      <c r="I132" s="286" t="s">
        <v>1024</v>
      </c>
      <c r="J132" s="286">
        <v>20</v>
      </c>
      <c r="K132" s="308"/>
    </row>
    <row r="133" s="1" customFormat="1" ht="15" customHeight="1">
      <c r="B133" s="305"/>
      <c r="C133" s="260" t="s">
        <v>1027</v>
      </c>
      <c r="D133" s="260"/>
      <c r="E133" s="260"/>
      <c r="F133" s="283" t="s">
        <v>1028</v>
      </c>
      <c r="G133" s="260"/>
      <c r="H133" s="260" t="s">
        <v>1062</v>
      </c>
      <c r="I133" s="260" t="s">
        <v>1024</v>
      </c>
      <c r="J133" s="260">
        <v>50</v>
      </c>
      <c r="K133" s="308"/>
    </row>
    <row r="134" s="1" customFormat="1" ht="15" customHeight="1">
      <c r="B134" s="305"/>
      <c r="C134" s="260" t="s">
        <v>1041</v>
      </c>
      <c r="D134" s="260"/>
      <c r="E134" s="260"/>
      <c r="F134" s="283" t="s">
        <v>1028</v>
      </c>
      <c r="G134" s="260"/>
      <c r="H134" s="260" t="s">
        <v>1062</v>
      </c>
      <c r="I134" s="260" t="s">
        <v>1024</v>
      </c>
      <c r="J134" s="260">
        <v>50</v>
      </c>
      <c r="K134" s="308"/>
    </row>
    <row r="135" s="1" customFormat="1" ht="15" customHeight="1">
      <c r="B135" s="305"/>
      <c r="C135" s="260" t="s">
        <v>1047</v>
      </c>
      <c r="D135" s="260"/>
      <c r="E135" s="260"/>
      <c r="F135" s="283" t="s">
        <v>1028</v>
      </c>
      <c r="G135" s="260"/>
      <c r="H135" s="260" t="s">
        <v>1062</v>
      </c>
      <c r="I135" s="260" t="s">
        <v>1024</v>
      </c>
      <c r="J135" s="260">
        <v>50</v>
      </c>
      <c r="K135" s="308"/>
    </row>
    <row r="136" s="1" customFormat="1" ht="15" customHeight="1">
      <c r="B136" s="305"/>
      <c r="C136" s="260" t="s">
        <v>1049</v>
      </c>
      <c r="D136" s="260"/>
      <c r="E136" s="260"/>
      <c r="F136" s="283" t="s">
        <v>1028</v>
      </c>
      <c r="G136" s="260"/>
      <c r="H136" s="260" t="s">
        <v>1062</v>
      </c>
      <c r="I136" s="260" t="s">
        <v>1024</v>
      </c>
      <c r="J136" s="260">
        <v>50</v>
      </c>
      <c r="K136" s="308"/>
    </row>
    <row r="137" s="1" customFormat="1" ht="15" customHeight="1">
      <c r="B137" s="305"/>
      <c r="C137" s="260" t="s">
        <v>1050</v>
      </c>
      <c r="D137" s="260"/>
      <c r="E137" s="260"/>
      <c r="F137" s="283" t="s">
        <v>1028</v>
      </c>
      <c r="G137" s="260"/>
      <c r="H137" s="260" t="s">
        <v>1075</v>
      </c>
      <c r="I137" s="260" t="s">
        <v>1024</v>
      </c>
      <c r="J137" s="260">
        <v>255</v>
      </c>
      <c r="K137" s="308"/>
    </row>
    <row r="138" s="1" customFormat="1" ht="15" customHeight="1">
      <c r="B138" s="305"/>
      <c r="C138" s="260" t="s">
        <v>1052</v>
      </c>
      <c r="D138" s="260"/>
      <c r="E138" s="260"/>
      <c r="F138" s="283" t="s">
        <v>1022</v>
      </c>
      <c r="G138" s="260"/>
      <c r="H138" s="260" t="s">
        <v>1076</v>
      </c>
      <c r="I138" s="260" t="s">
        <v>1054</v>
      </c>
      <c r="J138" s="260"/>
      <c r="K138" s="308"/>
    </row>
    <row r="139" s="1" customFormat="1" ht="15" customHeight="1">
      <c r="B139" s="305"/>
      <c r="C139" s="260" t="s">
        <v>1055</v>
      </c>
      <c r="D139" s="260"/>
      <c r="E139" s="260"/>
      <c r="F139" s="283" t="s">
        <v>1022</v>
      </c>
      <c r="G139" s="260"/>
      <c r="H139" s="260" t="s">
        <v>1077</v>
      </c>
      <c r="I139" s="260" t="s">
        <v>1057</v>
      </c>
      <c r="J139" s="260"/>
      <c r="K139" s="308"/>
    </row>
    <row r="140" s="1" customFormat="1" ht="15" customHeight="1">
      <c r="B140" s="305"/>
      <c r="C140" s="260" t="s">
        <v>1058</v>
      </c>
      <c r="D140" s="260"/>
      <c r="E140" s="260"/>
      <c r="F140" s="283" t="s">
        <v>1022</v>
      </c>
      <c r="G140" s="260"/>
      <c r="H140" s="260" t="s">
        <v>1058</v>
      </c>
      <c r="I140" s="260" t="s">
        <v>1057</v>
      </c>
      <c r="J140" s="260"/>
      <c r="K140" s="308"/>
    </row>
    <row r="141" s="1" customFormat="1" ht="15" customHeight="1">
      <c r="B141" s="305"/>
      <c r="C141" s="260" t="s">
        <v>38</v>
      </c>
      <c r="D141" s="260"/>
      <c r="E141" s="260"/>
      <c r="F141" s="283" t="s">
        <v>1022</v>
      </c>
      <c r="G141" s="260"/>
      <c r="H141" s="260" t="s">
        <v>1078</v>
      </c>
      <c r="I141" s="260" t="s">
        <v>1057</v>
      </c>
      <c r="J141" s="260"/>
      <c r="K141" s="308"/>
    </row>
    <row r="142" s="1" customFormat="1" ht="15" customHeight="1">
      <c r="B142" s="305"/>
      <c r="C142" s="260" t="s">
        <v>1079</v>
      </c>
      <c r="D142" s="260"/>
      <c r="E142" s="260"/>
      <c r="F142" s="283" t="s">
        <v>1022</v>
      </c>
      <c r="G142" s="260"/>
      <c r="H142" s="260" t="s">
        <v>1080</v>
      </c>
      <c r="I142" s="260" t="s">
        <v>1057</v>
      </c>
      <c r="J142" s="260"/>
      <c r="K142" s="308"/>
    </row>
    <row r="143" s="1" customFormat="1" ht="15" customHeight="1">
      <c r="B143" s="309"/>
      <c r="C143" s="310"/>
      <c r="D143" s="310"/>
      <c r="E143" s="310"/>
      <c r="F143" s="310"/>
      <c r="G143" s="310"/>
      <c r="H143" s="310"/>
      <c r="I143" s="310"/>
      <c r="J143" s="310"/>
      <c r="K143" s="311"/>
    </row>
    <row r="144" s="1" customFormat="1" ht="18.75" customHeight="1">
      <c r="B144" s="296"/>
      <c r="C144" s="296"/>
      <c r="D144" s="296"/>
      <c r="E144" s="296"/>
      <c r="F144" s="297"/>
      <c r="G144" s="296"/>
      <c r="H144" s="296"/>
      <c r="I144" s="296"/>
      <c r="J144" s="296"/>
      <c r="K144" s="296"/>
    </row>
    <row r="145" s="1" customFormat="1" ht="18.75" customHeight="1">
      <c r="B145" s="268"/>
      <c r="C145" s="268"/>
      <c r="D145" s="268"/>
      <c r="E145" s="268"/>
      <c r="F145" s="268"/>
      <c r="G145" s="268"/>
      <c r="H145" s="268"/>
      <c r="I145" s="268"/>
      <c r="J145" s="268"/>
      <c r="K145" s="268"/>
    </row>
    <row r="146" s="1" customFormat="1" ht="7.5" customHeight="1">
      <c r="B146" s="269"/>
      <c r="C146" s="270"/>
      <c r="D146" s="270"/>
      <c r="E146" s="270"/>
      <c r="F146" s="270"/>
      <c r="G146" s="270"/>
      <c r="H146" s="270"/>
      <c r="I146" s="270"/>
      <c r="J146" s="270"/>
      <c r="K146" s="271"/>
    </row>
    <row r="147" s="1" customFormat="1" ht="45" customHeight="1">
      <c r="B147" s="272"/>
      <c r="C147" s="273" t="s">
        <v>1081</v>
      </c>
      <c r="D147" s="273"/>
      <c r="E147" s="273"/>
      <c r="F147" s="273"/>
      <c r="G147" s="273"/>
      <c r="H147" s="273"/>
      <c r="I147" s="273"/>
      <c r="J147" s="273"/>
      <c r="K147" s="274"/>
    </row>
    <row r="148" s="1" customFormat="1" ht="17.25" customHeight="1">
      <c r="B148" s="272"/>
      <c r="C148" s="275" t="s">
        <v>1016</v>
      </c>
      <c r="D148" s="275"/>
      <c r="E148" s="275"/>
      <c r="F148" s="275" t="s">
        <v>1017</v>
      </c>
      <c r="G148" s="276"/>
      <c r="H148" s="275" t="s">
        <v>54</v>
      </c>
      <c r="I148" s="275" t="s">
        <v>57</v>
      </c>
      <c r="J148" s="275" t="s">
        <v>1018</v>
      </c>
      <c r="K148" s="274"/>
    </row>
    <row r="149" s="1" customFormat="1" ht="17.25" customHeight="1">
      <c r="B149" s="272"/>
      <c r="C149" s="277" t="s">
        <v>1019</v>
      </c>
      <c r="D149" s="277"/>
      <c r="E149" s="277"/>
      <c r="F149" s="278" t="s">
        <v>1020</v>
      </c>
      <c r="G149" s="279"/>
      <c r="H149" s="277"/>
      <c r="I149" s="277"/>
      <c r="J149" s="277" t="s">
        <v>1021</v>
      </c>
      <c r="K149" s="274"/>
    </row>
    <row r="150" s="1" customFormat="1" ht="5.25" customHeight="1">
      <c r="B150" s="285"/>
      <c r="C150" s="280"/>
      <c r="D150" s="280"/>
      <c r="E150" s="280"/>
      <c r="F150" s="280"/>
      <c r="G150" s="281"/>
      <c r="H150" s="280"/>
      <c r="I150" s="280"/>
      <c r="J150" s="280"/>
      <c r="K150" s="308"/>
    </row>
    <row r="151" s="1" customFormat="1" ht="15" customHeight="1">
      <c r="B151" s="285"/>
      <c r="C151" s="312" t="s">
        <v>1025</v>
      </c>
      <c r="D151" s="260"/>
      <c r="E151" s="260"/>
      <c r="F151" s="313" t="s">
        <v>1022</v>
      </c>
      <c r="G151" s="260"/>
      <c r="H151" s="312" t="s">
        <v>1062</v>
      </c>
      <c r="I151" s="312" t="s">
        <v>1024</v>
      </c>
      <c r="J151" s="312">
        <v>120</v>
      </c>
      <c r="K151" s="308"/>
    </row>
    <row r="152" s="1" customFormat="1" ht="15" customHeight="1">
      <c r="B152" s="285"/>
      <c r="C152" s="312" t="s">
        <v>1071</v>
      </c>
      <c r="D152" s="260"/>
      <c r="E152" s="260"/>
      <c r="F152" s="313" t="s">
        <v>1022</v>
      </c>
      <c r="G152" s="260"/>
      <c r="H152" s="312" t="s">
        <v>1082</v>
      </c>
      <c r="I152" s="312" t="s">
        <v>1024</v>
      </c>
      <c r="J152" s="312" t="s">
        <v>1073</v>
      </c>
      <c r="K152" s="308"/>
    </row>
    <row r="153" s="1" customFormat="1" ht="15" customHeight="1">
      <c r="B153" s="285"/>
      <c r="C153" s="312" t="s">
        <v>970</v>
      </c>
      <c r="D153" s="260"/>
      <c r="E153" s="260"/>
      <c r="F153" s="313" t="s">
        <v>1022</v>
      </c>
      <c r="G153" s="260"/>
      <c r="H153" s="312" t="s">
        <v>1083</v>
      </c>
      <c r="I153" s="312" t="s">
        <v>1024</v>
      </c>
      <c r="J153" s="312" t="s">
        <v>1073</v>
      </c>
      <c r="K153" s="308"/>
    </row>
    <row r="154" s="1" customFormat="1" ht="15" customHeight="1">
      <c r="B154" s="285"/>
      <c r="C154" s="312" t="s">
        <v>1027</v>
      </c>
      <c r="D154" s="260"/>
      <c r="E154" s="260"/>
      <c r="F154" s="313" t="s">
        <v>1028</v>
      </c>
      <c r="G154" s="260"/>
      <c r="H154" s="312" t="s">
        <v>1062</v>
      </c>
      <c r="I154" s="312" t="s">
        <v>1024</v>
      </c>
      <c r="J154" s="312">
        <v>50</v>
      </c>
      <c r="K154" s="308"/>
    </row>
    <row r="155" s="1" customFormat="1" ht="15" customHeight="1">
      <c r="B155" s="285"/>
      <c r="C155" s="312" t="s">
        <v>1030</v>
      </c>
      <c r="D155" s="260"/>
      <c r="E155" s="260"/>
      <c r="F155" s="313" t="s">
        <v>1022</v>
      </c>
      <c r="G155" s="260"/>
      <c r="H155" s="312" t="s">
        <v>1062</v>
      </c>
      <c r="I155" s="312" t="s">
        <v>1032</v>
      </c>
      <c r="J155" s="312"/>
      <c r="K155" s="308"/>
    </row>
    <row r="156" s="1" customFormat="1" ht="15" customHeight="1">
      <c r="B156" s="285"/>
      <c r="C156" s="312" t="s">
        <v>1041</v>
      </c>
      <c r="D156" s="260"/>
      <c r="E156" s="260"/>
      <c r="F156" s="313" t="s">
        <v>1028</v>
      </c>
      <c r="G156" s="260"/>
      <c r="H156" s="312" t="s">
        <v>1062</v>
      </c>
      <c r="I156" s="312" t="s">
        <v>1024</v>
      </c>
      <c r="J156" s="312">
        <v>50</v>
      </c>
      <c r="K156" s="308"/>
    </row>
    <row r="157" s="1" customFormat="1" ht="15" customHeight="1">
      <c r="B157" s="285"/>
      <c r="C157" s="312" t="s">
        <v>1049</v>
      </c>
      <c r="D157" s="260"/>
      <c r="E157" s="260"/>
      <c r="F157" s="313" t="s">
        <v>1028</v>
      </c>
      <c r="G157" s="260"/>
      <c r="H157" s="312" t="s">
        <v>1062</v>
      </c>
      <c r="I157" s="312" t="s">
        <v>1024</v>
      </c>
      <c r="J157" s="312">
        <v>50</v>
      </c>
      <c r="K157" s="308"/>
    </row>
    <row r="158" s="1" customFormat="1" ht="15" customHeight="1">
      <c r="B158" s="285"/>
      <c r="C158" s="312" t="s">
        <v>1047</v>
      </c>
      <c r="D158" s="260"/>
      <c r="E158" s="260"/>
      <c r="F158" s="313" t="s">
        <v>1028</v>
      </c>
      <c r="G158" s="260"/>
      <c r="H158" s="312" t="s">
        <v>1062</v>
      </c>
      <c r="I158" s="312" t="s">
        <v>1024</v>
      </c>
      <c r="J158" s="312">
        <v>50</v>
      </c>
      <c r="K158" s="308"/>
    </row>
    <row r="159" s="1" customFormat="1" ht="15" customHeight="1">
      <c r="B159" s="285"/>
      <c r="C159" s="312" t="s">
        <v>100</v>
      </c>
      <c r="D159" s="260"/>
      <c r="E159" s="260"/>
      <c r="F159" s="313" t="s">
        <v>1022</v>
      </c>
      <c r="G159" s="260"/>
      <c r="H159" s="312" t="s">
        <v>1084</v>
      </c>
      <c r="I159" s="312" t="s">
        <v>1024</v>
      </c>
      <c r="J159" s="312" t="s">
        <v>1085</v>
      </c>
      <c r="K159" s="308"/>
    </row>
    <row r="160" s="1" customFormat="1" ht="15" customHeight="1">
      <c r="B160" s="285"/>
      <c r="C160" s="312" t="s">
        <v>1086</v>
      </c>
      <c r="D160" s="260"/>
      <c r="E160" s="260"/>
      <c r="F160" s="313" t="s">
        <v>1022</v>
      </c>
      <c r="G160" s="260"/>
      <c r="H160" s="312" t="s">
        <v>1087</v>
      </c>
      <c r="I160" s="312" t="s">
        <v>1057</v>
      </c>
      <c r="J160" s="312"/>
      <c r="K160" s="308"/>
    </row>
    <row r="161" s="1" customFormat="1" ht="15" customHeight="1">
      <c r="B161" s="314"/>
      <c r="C161" s="294"/>
      <c r="D161" s="294"/>
      <c r="E161" s="294"/>
      <c r="F161" s="294"/>
      <c r="G161" s="294"/>
      <c r="H161" s="294"/>
      <c r="I161" s="294"/>
      <c r="J161" s="294"/>
      <c r="K161" s="315"/>
    </row>
    <row r="162" s="1" customFormat="1" ht="18.75" customHeight="1">
      <c r="B162" s="296"/>
      <c r="C162" s="306"/>
      <c r="D162" s="306"/>
      <c r="E162" s="306"/>
      <c r="F162" s="316"/>
      <c r="G162" s="306"/>
      <c r="H162" s="306"/>
      <c r="I162" s="306"/>
      <c r="J162" s="306"/>
      <c r="K162" s="296"/>
    </row>
    <row r="163" s="1" customFormat="1" ht="18.75" customHeight="1">
      <c r="B163" s="268"/>
      <c r="C163" s="268"/>
      <c r="D163" s="268"/>
      <c r="E163" s="268"/>
      <c r="F163" s="268"/>
      <c r="G163" s="268"/>
      <c r="H163" s="268"/>
      <c r="I163" s="268"/>
      <c r="J163" s="268"/>
      <c r="K163" s="268"/>
    </row>
    <row r="164" s="1" customFormat="1" ht="7.5" customHeight="1">
      <c r="B164" s="247"/>
      <c r="C164" s="248"/>
      <c r="D164" s="248"/>
      <c r="E164" s="248"/>
      <c r="F164" s="248"/>
      <c r="G164" s="248"/>
      <c r="H164" s="248"/>
      <c r="I164" s="248"/>
      <c r="J164" s="248"/>
      <c r="K164" s="249"/>
    </row>
    <row r="165" s="1" customFormat="1" ht="45" customHeight="1">
      <c r="B165" s="250"/>
      <c r="C165" s="251" t="s">
        <v>1088</v>
      </c>
      <c r="D165" s="251"/>
      <c r="E165" s="251"/>
      <c r="F165" s="251"/>
      <c r="G165" s="251"/>
      <c r="H165" s="251"/>
      <c r="I165" s="251"/>
      <c r="J165" s="251"/>
      <c r="K165" s="252"/>
    </row>
    <row r="166" s="1" customFormat="1" ht="17.25" customHeight="1">
      <c r="B166" s="250"/>
      <c r="C166" s="275" t="s">
        <v>1016</v>
      </c>
      <c r="D166" s="275"/>
      <c r="E166" s="275"/>
      <c r="F166" s="275" t="s">
        <v>1017</v>
      </c>
      <c r="G166" s="317"/>
      <c r="H166" s="318" t="s">
        <v>54</v>
      </c>
      <c r="I166" s="318" t="s">
        <v>57</v>
      </c>
      <c r="J166" s="275" t="s">
        <v>1018</v>
      </c>
      <c r="K166" s="252"/>
    </row>
    <row r="167" s="1" customFormat="1" ht="17.25" customHeight="1">
      <c r="B167" s="253"/>
      <c r="C167" s="277" t="s">
        <v>1019</v>
      </c>
      <c r="D167" s="277"/>
      <c r="E167" s="277"/>
      <c r="F167" s="278" t="s">
        <v>1020</v>
      </c>
      <c r="G167" s="319"/>
      <c r="H167" s="320"/>
      <c r="I167" s="320"/>
      <c r="J167" s="277" t="s">
        <v>1021</v>
      </c>
      <c r="K167" s="255"/>
    </row>
    <row r="168" s="1" customFormat="1" ht="5.25" customHeight="1">
      <c r="B168" s="285"/>
      <c r="C168" s="280"/>
      <c r="D168" s="280"/>
      <c r="E168" s="280"/>
      <c r="F168" s="280"/>
      <c r="G168" s="281"/>
      <c r="H168" s="280"/>
      <c r="I168" s="280"/>
      <c r="J168" s="280"/>
      <c r="K168" s="308"/>
    </row>
    <row r="169" s="1" customFormat="1" ht="15" customHeight="1">
      <c r="B169" s="285"/>
      <c r="C169" s="260" t="s">
        <v>1025</v>
      </c>
      <c r="D169" s="260"/>
      <c r="E169" s="260"/>
      <c r="F169" s="283" t="s">
        <v>1022</v>
      </c>
      <c r="G169" s="260"/>
      <c r="H169" s="260" t="s">
        <v>1062</v>
      </c>
      <c r="I169" s="260" t="s">
        <v>1024</v>
      </c>
      <c r="J169" s="260">
        <v>120</v>
      </c>
      <c r="K169" s="308"/>
    </row>
    <row r="170" s="1" customFormat="1" ht="15" customHeight="1">
      <c r="B170" s="285"/>
      <c r="C170" s="260" t="s">
        <v>1071</v>
      </c>
      <c r="D170" s="260"/>
      <c r="E170" s="260"/>
      <c r="F170" s="283" t="s">
        <v>1022</v>
      </c>
      <c r="G170" s="260"/>
      <c r="H170" s="260" t="s">
        <v>1072</v>
      </c>
      <c r="I170" s="260" t="s">
        <v>1024</v>
      </c>
      <c r="J170" s="260" t="s">
        <v>1073</v>
      </c>
      <c r="K170" s="308"/>
    </row>
    <row r="171" s="1" customFormat="1" ht="15" customHeight="1">
      <c r="B171" s="285"/>
      <c r="C171" s="260" t="s">
        <v>970</v>
      </c>
      <c r="D171" s="260"/>
      <c r="E171" s="260"/>
      <c r="F171" s="283" t="s">
        <v>1022</v>
      </c>
      <c r="G171" s="260"/>
      <c r="H171" s="260" t="s">
        <v>1089</v>
      </c>
      <c r="I171" s="260" t="s">
        <v>1024</v>
      </c>
      <c r="J171" s="260" t="s">
        <v>1073</v>
      </c>
      <c r="K171" s="308"/>
    </row>
    <row r="172" s="1" customFormat="1" ht="15" customHeight="1">
      <c r="B172" s="285"/>
      <c r="C172" s="260" t="s">
        <v>1027</v>
      </c>
      <c r="D172" s="260"/>
      <c r="E172" s="260"/>
      <c r="F172" s="283" t="s">
        <v>1028</v>
      </c>
      <c r="G172" s="260"/>
      <c r="H172" s="260" t="s">
        <v>1089</v>
      </c>
      <c r="I172" s="260" t="s">
        <v>1024</v>
      </c>
      <c r="J172" s="260">
        <v>50</v>
      </c>
      <c r="K172" s="308"/>
    </row>
    <row r="173" s="1" customFormat="1" ht="15" customHeight="1">
      <c r="B173" s="285"/>
      <c r="C173" s="260" t="s">
        <v>1030</v>
      </c>
      <c r="D173" s="260"/>
      <c r="E173" s="260"/>
      <c r="F173" s="283" t="s">
        <v>1022</v>
      </c>
      <c r="G173" s="260"/>
      <c r="H173" s="260" t="s">
        <v>1089</v>
      </c>
      <c r="I173" s="260" t="s">
        <v>1032</v>
      </c>
      <c r="J173" s="260"/>
      <c r="K173" s="308"/>
    </row>
    <row r="174" s="1" customFormat="1" ht="15" customHeight="1">
      <c r="B174" s="285"/>
      <c r="C174" s="260" t="s">
        <v>1041</v>
      </c>
      <c r="D174" s="260"/>
      <c r="E174" s="260"/>
      <c r="F174" s="283" t="s">
        <v>1028</v>
      </c>
      <c r="G174" s="260"/>
      <c r="H174" s="260" t="s">
        <v>1089</v>
      </c>
      <c r="I174" s="260" t="s">
        <v>1024</v>
      </c>
      <c r="J174" s="260">
        <v>50</v>
      </c>
      <c r="K174" s="308"/>
    </row>
    <row r="175" s="1" customFormat="1" ht="15" customHeight="1">
      <c r="B175" s="285"/>
      <c r="C175" s="260" t="s">
        <v>1049</v>
      </c>
      <c r="D175" s="260"/>
      <c r="E175" s="260"/>
      <c r="F175" s="283" t="s">
        <v>1028</v>
      </c>
      <c r="G175" s="260"/>
      <c r="H175" s="260" t="s">
        <v>1089</v>
      </c>
      <c r="I175" s="260" t="s">
        <v>1024</v>
      </c>
      <c r="J175" s="260">
        <v>50</v>
      </c>
      <c r="K175" s="308"/>
    </row>
    <row r="176" s="1" customFormat="1" ht="15" customHeight="1">
      <c r="B176" s="285"/>
      <c r="C176" s="260" t="s">
        <v>1047</v>
      </c>
      <c r="D176" s="260"/>
      <c r="E176" s="260"/>
      <c r="F176" s="283" t="s">
        <v>1028</v>
      </c>
      <c r="G176" s="260"/>
      <c r="H176" s="260" t="s">
        <v>1089</v>
      </c>
      <c r="I176" s="260" t="s">
        <v>1024</v>
      </c>
      <c r="J176" s="260">
        <v>50</v>
      </c>
      <c r="K176" s="308"/>
    </row>
    <row r="177" s="1" customFormat="1" ht="15" customHeight="1">
      <c r="B177" s="285"/>
      <c r="C177" s="260" t="s">
        <v>115</v>
      </c>
      <c r="D177" s="260"/>
      <c r="E177" s="260"/>
      <c r="F177" s="283" t="s">
        <v>1022</v>
      </c>
      <c r="G177" s="260"/>
      <c r="H177" s="260" t="s">
        <v>1090</v>
      </c>
      <c r="I177" s="260" t="s">
        <v>1091</v>
      </c>
      <c r="J177" s="260"/>
      <c r="K177" s="308"/>
    </row>
    <row r="178" s="1" customFormat="1" ht="15" customHeight="1">
      <c r="B178" s="285"/>
      <c r="C178" s="260" t="s">
        <v>57</v>
      </c>
      <c r="D178" s="260"/>
      <c r="E178" s="260"/>
      <c r="F178" s="283" t="s">
        <v>1022</v>
      </c>
      <c r="G178" s="260"/>
      <c r="H178" s="260" t="s">
        <v>1092</v>
      </c>
      <c r="I178" s="260" t="s">
        <v>1093</v>
      </c>
      <c r="J178" s="260">
        <v>1</v>
      </c>
      <c r="K178" s="308"/>
    </row>
    <row r="179" s="1" customFormat="1" ht="15" customHeight="1">
      <c r="B179" s="285"/>
      <c r="C179" s="260" t="s">
        <v>53</v>
      </c>
      <c r="D179" s="260"/>
      <c r="E179" s="260"/>
      <c r="F179" s="283" t="s">
        <v>1022</v>
      </c>
      <c r="G179" s="260"/>
      <c r="H179" s="260" t="s">
        <v>1094</v>
      </c>
      <c r="I179" s="260" t="s">
        <v>1024</v>
      </c>
      <c r="J179" s="260">
        <v>20</v>
      </c>
      <c r="K179" s="308"/>
    </row>
    <row r="180" s="1" customFormat="1" ht="15" customHeight="1">
      <c r="B180" s="285"/>
      <c r="C180" s="260" t="s">
        <v>54</v>
      </c>
      <c r="D180" s="260"/>
      <c r="E180" s="260"/>
      <c r="F180" s="283" t="s">
        <v>1022</v>
      </c>
      <c r="G180" s="260"/>
      <c r="H180" s="260" t="s">
        <v>1095</v>
      </c>
      <c r="I180" s="260" t="s">
        <v>1024</v>
      </c>
      <c r="J180" s="260">
        <v>255</v>
      </c>
      <c r="K180" s="308"/>
    </row>
    <row r="181" s="1" customFormat="1" ht="15" customHeight="1">
      <c r="B181" s="285"/>
      <c r="C181" s="260" t="s">
        <v>116</v>
      </c>
      <c r="D181" s="260"/>
      <c r="E181" s="260"/>
      <c r="F181" s="283" t="s">
        <v>1022</v>
      </c>
      <c r="G181" s="260"/>
      <c r="H181" s="260" t="s">
        <v>986</v>
      </c>
      <c r="I181" s="260" t="s">
        <v>1024</v>
      </c>
      <c r="J181" s="260">
        <v>10</v>
      </c>
      <c r="K181" s="308"/>
    </row>
    <row r="182" s="1" customFormat="1" ht="15" customHeight="1">
      <c r="B182" s="285"/>
      <c r="C182" s="260" t="s">
        <v>117</v>
      </c>
      <c r="D182" s="260"/>
      <c r="E182" s="260"/>
      <c r="F182" s="283" t="s">
        <v>1022</v>
      </c>
      <c r="G182" s="260"/>
      <c r="H182" s="260" t="s">
        <v>1096</v>
      </c>
      <c r="I182" s="260" t="s">
        <v>1057</v>
      </c>
      <c r="J182" s="260"/>
      <c r="K182" s="308"/>
    </row>
    <row r="183" s="1" customFormat="1" ht="15" customHeight="1">
      <c r="B183" s="285"/>
      <c r="C183" s="260" t="s">
        <v>1097</v>
      </c>
      <c r="D183" s="260"/>
      <c r="E183" s="260"/>
      <c r="F183" s="283" t="s">
        <v>1022</v>
      </c>
      <c r="G183" s="260"/>
      <c r="H183" s="260" t="s">
        <v>1098</v>
      </c>
      <c r="I183" s="260" t="s">
        <v>1057</v>
      </c>
      <c r="J183" s="260"/>
      <c r="K183" s="308"/>
    </row>
    <row r="184" s="1" customFormat="1" ht="15" customHeight="1">
      <c r="B184" s="285"/>
      <c r="C184" s="260" t="s">
        <v>1086</v>
      </c>
      <c r="D184" s="260"/>
      <c r="E184" s="260"/>
      <c r="F184" s="283" t="s">
        <v>1022</v>
      </c>
      <c r="G184" s="260"/>
      <c r="H184" s="260" t="s">
        <v>1099</v>
      </c>
      <c r="I184" s="260" t="s">
        <v>1057</v>
      </c>
      <c r="J184" s="260"/>
      <c r="K184" s="308"/>
    </row>
    <row r="185" s="1" customFormat="1" ht="15" customHeight="1">
      <c r="B185" s="285"/>
      <c r="C185" s="260" t="s">
        <v>119</v>
      </c>
      <c r="D185" s="260"/>
      <c r="E185" s="260"/>
      <c r="F185" s="283" t="s">
        <v>1028</v>
      </c>
      <c r="G185" s="260"/>
      <c r="H185" s="260" t="s">
        <v>1100</v>
      </c>
      <c r="I185" s="260" t="s">
        <v>1024</v>
      </c>
      <c r="J185" s="260">
        <v>50</v>
      </c>
      <c r="K185" s="308"/>
    </row>
    <row r="186" s="1" customFormat="1" ht="15" customHeight="1">
      <c r="B186" s="285"/>
      <c r="C186" s="260" t="s">
        <v>1101</v>
      </c>
      <c r="D186" s="260"/>
      <c r="E186" s="260"/>
      <c r="F186" s="283" t="s">
        <v>1028</v>
      </c>
      <c r="G186" s="260"/>
      <c r="H186" s="260" t="s">
        <v>1102</v>
      </c>
      <c r="I186" s="260" t="s">
        <v>1103</v>
      </c>
      <c r="J186" s="260"/>
      <c r="K186" s="308"/>
    </row>
    <row r="187" s="1" customFormat="1" ht="15" customHeight="1">
      <c r="B187" s="285"/>
      <c r="C187" s="260" t="s">
        <v>1104</v>
      </c>
      <c r="D187" s="260"/>
      <c r="E187" s="260"/>
      <c r="F187" s="283" t="s">
        <v>1028</v>
      </c>
      <c r="G187" s="260"/>
      <c r="H187" s="260" t="s">
        <v>1105</v>
      </c>
      <c r="I187" s="260" t="s">
        <v>1103</v>
      </c>
      <c r="J187" s="260"/>
      <c r="K187" s="308"/>
    </row>
    <row r="188" s="1" customFormat="1" ht="15" customHeight="1">
      <c r="B188" s="285"/>
      <c r="C188" s="260" t="s">
        <v>1106</v>
      </c>
      <c r="D188" s="260"/>
      <c r="E188" s="260"/>
      <c r="F188" s="283" t="s">
        <v>1028</v>
      </c>
      <c r="G188" s="260"/>
      <c r="H188" s="260" t="s">
        <v>1107</v>
      </c>
      <c r="I188" s="260" t="s">
        <v>1103</v>
      </c>
      <c r="J188" s="260"/>
      <c r="K188" s="308"/>
    </row>
    <row r="189" s="1" customFormat="1" ht="15" customHeight="1">
      <c r="B189" s="285"/>
      <c r="C189" s="321" t="s">
        <v>1108</v>
      </c>
      <c r="D189" s="260"/>
      <c r="E189" s="260"/>
      <c r="F189" s="283" t="s">
        <v>1028</v>
      </c>
      <c r="G189" s="260"/>
      <c r="H189" s="260" t="s">
        <v>1109</v>
      </c>
      <c r="I189" s="260" t="s">
        <v>1110</v>
      </c>
      <c r="J189" s="322" t="s">
        <v>1111</v>
      </c>
      <c r="K189" s="308"/>
    </row>
    <row r="190" s="14" customFormat="1" ht="15" customHeight="1">
      <c r="B190" s="323"/>
      <c r="C190" s="324" t="s">
        <v>1112</v>
      </c>
      <c r="D190" s="325"/>
      <c r="E190" s="325"/>
      <c r="F190" s="326" t="s">
        <v>1028</v>
      </c>
      <c r="G190" s="325"/>
      <c r="H190" s="325" t="s">
        <v>1113</v>
      </c>
      <c r="I190" s="325" t="s">
        <v>1110</v>
      </c>
      <c r="J190" s="327" t="s">
        <v>1111</v>
      </c>
      <c r="K190" s="328"/>
    </row>
    <row r="191" s="1" customFormat="1" ht="15" customHeight="1">
      <c r="B191" s="285"/>
      <c r="C191" s="321" t="s">
        <v>42</v>
      </c>
      <c r="D191" s="260"/>
      <c r="E191" s="260"/>
      <c r="F191" s="283" t="s">
        <v>1022</v>
      </c>
      <c r="G191" s="260"/>
      <c r="H191" s="257" t="s">
        <v>1114</v>
      </c>
      <c r="I191" s="260" t="s">
        <v>1115</v>
      </c>
      <c r="J191" s="260"/>
      <c r="K191" s="308"/>
    </row>
    <row r="192" s="1" customFormat="1" ht="15" customHeight="1">
      <c r="B192" s="285"/>
      <c r="C192" s="321" t="s">
        <v>1116</v>
      </c>
      <c r="D192" s="260"/>
      <c r="E192" s="260"/>
      <c r="F192" s="283" t="s">
        <v>1022</v>
      </c>
      <c r="G192" s="260"/>
      <c r="H192" s="260" t="s">
        <v>1117</v>
      </c>
      <c r="I192" s="260" t="s">
        <v>1057</v>
      </c>
      <c r="J192" s="260"/>
      <c r="K192" s="308"/>
    </row>
    <row r="193" s="1" customFormat="1" ht="15" customHeight="1">
      <c r="B193" s="285"/>
      <c r="C193" s="321" t="s">
        <v>1118</v>
      </c>
      <c r="D193" s="260"/>
      <c r="E193" s="260"/>
      <c r="F193" s="283" t="s">
        <v>1022</v>
      </c>
      <c r="G193" s="260"/>
      <c r="H193" s="260" t="s">
        <v>1119</v>
      </c>
      <c r="I193" s="260" t="s">
        <v>1057</v>
      </c>
      <c r="J193" s="260"/>
      <c r="K193" s="308"/>
    </row>
    <row r="194" s="1" customFormat="1" ht="15" customHeight="1">
      <c r="B194" s="285"/>
      <c r="C194" s="321" t="s">
        <v>1120</v>
      </c>
      <c r="D194" s="260"/>
      <c r="E194" s="260"/>
      <c r="F194" s="283" t="s">
        <v>1028</v>
      </c>
      <c r="G194" s="260"/>
      <c r="H194" s="260" t="s">
        <v>1121</v>
      </c>
      <c r="I194" s="260" t="s">
        <v>1057</v>
      </c>
      <c r="J194" s="260"/>
      <c r="K194" s="308"/>
    </row>
    <row r="195" s="1" customFormat="1" ht="15" customHeight="1">
      <c r="B195" s="314"/>
      <c r="C195" s="329"/>
      <c r="D195" s="294"/>
      <c r="E195" s="294"/>
      <c r="F195" s="294"/>
      <c r="G195" s="294"/>
      <c r="H195" s="294"/>
      <c r="I195" s="294"/>
      <c r="J195" s="294"/>
      <c r="K195" s="315"/>
    </row>
    <row r="196" s="1" customFormat="1" ht="18.75" customHeight="1">
      <c r="B196" s="296"/>
      <c r="C196" s="306"/>
      <c r="D196" s="306"/>
      <c r="E196" s="306"/>
      <c r="F196" s="316"/>
      <c r="G196" s="306"/>
      <c r="H196" s="306"/>
      <c r="I196" s="306"/>
      <c r="J196" s="306"/>
      <c r="K196" s="296"/>
    </row>
    <row r="197" s="1" customFormat="1" ht="18.75" customHeight="1">
      <c r="B197" s="296"/>
      <c r="C197" s="306"/>
      <c r="D197" s="306"/>
      <c r="E197" s="306"/>
      <c r="F197" s="316"/>
      <c r="G197" s="306"/>
      <c r="H197" s="306"/>
      <c r="I197" s="306"/>
      <c r="J197" s="306"/>
      <c r="K197" s="296"/>
    </row>
    <row r="198" s="1" customFormat="1" ht="18.75" customHeight="1">
      <c r="B198" s="268"/>
      <c r="C198" s="268"/>
      <c r="D198" s="268"/>
      <c r="E198" s="268"/>
      <c r="F198" s="268"/>
      <c r="G198" s="268"/>
      <c r="H198" s="268"/>
      <c r="I198" s="268"/>
      <c r="J198" s="268"/>
      <c r="K198" s="268"/>
    </row>
    <row r="199" s="1" customFormat="1" ht="13.5">
      <c r="B199" s="247"/>
      <c r="C199" s="248"/>
      <c r="D199" s="248"/>
      <c r="E199" s="248"/>
      <c r="F199" s="248"/>
      <c r="G199" s="248"/>
      <c r="H199" s="248"/>
      <c r="I199" s="248"/>
      <c r="J199" s="248"/>
      <c r="K199" s="249"/>
    </row>
    <row r="200" s="1" customFormat="1" ht="21">
      <c r="B200" s="250"/>
      <c r="C200" s="251" t="s">
        <v>1122</v>
      </c>
      <c r="D200" s="251"/>
      <c r="E200" s="251"/>
      <c r="F200" s="251"/>
      <c r="G200" s="251"/>
      <c r="H200" s="251"/>
      <c r="I200" s="251"/>
      <c r="J200" s="251"/>
      <c r="K200" s="252"/>
    </row>
    <row r="201" s="1" customFormat="1" ht="25.5" customHeight="1">
      <c r="B201" s="250"/>
      <c r="C201" s="330" t="s">
        <v>1123</v>
      </c>
      <c r="D201" s="330"/>
      <c r="E201" s="330"/>
      <c r="F201" s="330" t="s">
        <v>1124</v>
      </c>
      <c r="G201" s="331"/>
      <c r="H201" s="330" t="s">
        <v>1125</v>
      </c>
      <c r="I201" s="330"/>
      <c r="J201" s="330"/>
      <c r="K201" s="252"/>
    </row>
    <row r="202" s="1" customFormat="1" ht="5.25" customHeight="1">
      <c r="B202" s="285"/>
      <c r="C202" s="280"/>
      <c r="D202" s="280"/>
      <c r="E202" s="280"/>
      <c r="F202" s="280"/>
      <c r="G202" s="306"/>
      <c r="H202" s="280"/>
      <c r="I202" s="280"/>
      <c r="J202" s="280"/>
      <c r="K202" s="308"/>
    </row>
    <row r="203" s="1" customFormat="1" ht="15" customHeight="1">
      <c r="B203" s="285"/>
      <c r="C203" s="260" t="s">
        <v>1115</v>
      </c>
      <c r="D203" s="260"/>
      <c r="E203" s="260"/>
      <c r="F203" s="283" t="s">
        <v>43</v>
      </c>
      <c r="G203" s="260"/>
      <c r="H203" s="260" t="s">
        <v>1126</v>
      </c>
      <c r="I203" s="260"/>
      <c r="J203" s="260"/>
      <c r="K203" s="308"/>
    </row>
    <row r="204" s="1" customFormat="1" ht="15" customHeight="1">
      <c r="B204" s="285"/>
      <c r="C204" s="260"/>
      <c r="D204" s="260"/>
      <c r="E204" s="260"/>
      <c r="F204" s="283" t="s">
        <v>44</v>
      </c>
      <c r="G204" s="260"/>
      <c r="H204" s="260" t="s">
        <v>1127</v>
      </c>
      <c r="I204" s="260"/>
      <c r="J204" s="260"/>
      <c r="K204" s="308"/>
    </row>
    <row r="205" s="1" customFormat="1" ht="15" customHeight="1">
      <c r="B205" s="285"/>
      <c r="C205" s="260"/>
      <c r="D205" s="260"/>
      <c r="E205" s="260"/>
      <c r="F205" s="283" t="s">
        <v>47</v>
      </c>
      <c r="G205" s="260"/>
      <c r="H205" s="260" t="s">
        <v>1128</v>
      </c>
      <c r="I205" s="260"/>
      <c r="J205" s="260"/>
      <c r="K205" s="308"/>
    </row>
    <row r="206" s="1" customFormat="1" ht="15" customHeight="1">
      <c r="B206" s="285"/>
      <c r="C206" s="260"/>
      <c r="D206" s="260"/>
      <c r="E206" s="260"/>
      <c r="F206" s="283" t="s">
        <v>45</v>
      </c>
      <c r="G206" s="260"/>
      <c r="H206" s="260" t="s">
        <v>1129</v>
      </c>
      <c r="I206" s="260"/>
      <c r="J206" s="260"/>
      <c r="K206" s="308"/>
    </row>
    <row r="207" s="1" customFormat="1" ht="15" customHeight="1">
      <c r="B207" s="285"/>
      <c r="C207" s="260"/>
      <c r="D207" s="260"/>
      <c r="E207" s="260"/>
      <c r="F207" s="283" t="s">
        <v>46</v>
      </c>
      <c r="G207" s="260"/>
      <c r="H207" s="260" t="s">
        <v>1130</v>
      </c>
      <c r="I207" s="260"/>
      <c r="J207" s="260"/>
      <c r="K207" s="308"/>
    </row>
    <row r="208" s="1" customFormat="1" ht="15" customHeight="1">
      <c r="B208" s="285"/>
      <c r="C208" s="260"/>
      <c r="D208" s="260"/>
      <c r="E208" s="260"/>
      <c r="F208" s="283"/>
      <c r="G208" s="260"/>
      <c r="H208" s="260"/>
      <c r="I208" s="260"/>
      <c r="J208" s="260"/>
      <c r="K208" s="308"/>
    </row>
    <row r="209" s="1" customFormat="1" ht="15" customHeight="1">
      <c r="B209" s="285"/>
      <c r="C209" s="260" t="s">
        <v>1069</v>
      </c>
      <c r="D209" s="260"/>
      <c r="E209" s="260"/>
      <c r="F209" s="283" t="s">
        <v>79</v>
      </c>
      <c r="G209" s="260"/>
      <c r="H209" s="260" t="s">
        <v>1131</v>
      </c>
      <c r="I209" s="260"/>
      <c r="J209" s="260"/>
      <c r="K209" s="308"/>
    </row>
    <row r="210" s="1" customFormat="1" ht="15" customHeight="1">
      <c r="B210" s="285"/>
      <c r="C210" s="260"/>
      <c r="D210" s="260"/>
      <c r="E210" s="260"/>
      <c r="F210" s="283" t="s">
        <v>967</v>
      </c>
      <c r="G210" s="260"/>
      <c r="H210" s="260" t="s">
        <v>968</v>
      </c>
      <c r="I210" s="260"/>
      <c r="J210" s="260"/>
      <c r="K210" s="308"/>
    </row>
    <row r="211" s="1" customFormat="1" ht="15" customHeight="1">
      <c r="B211" s="285"/>
      <c r="C211" s="260"/>
      <c r="D211" s="260"/>
      <c r="E211" s="260"/>
      <c r="F211" s="283" t="s">
        <v>965</v>
      </c>
      <c r="G211" s="260"/>
      <c r="H211" s="260" t="s">
        <v>1132</v>
      </c>
      <c r="I211" s="260"/>
      <c r="J211" s="260"/>
      <c r="K211" s="308"/>
    </row>
    <row r="212" s="1" customFormat="1" ht="15" customHeight="1">
      <c r="B212" s="332"/>
      <c r="C212" s="260"/>
      <c r="D212" s="260"/>
      <c r="E212" s="260"/>
      <c r="F212" s="283" t="s">
        <v>94</v>
      </c>
      <c r="G212" s="321"/>
      <c r="H212" s="312" t="s">
        <v>969</v>
      </c>
      <c r="I212" s="312"/>
      <c r="J212" s="312"/>
      <c r="K212" s="333"/>
    </row>
    <row r="213" s="1" customFormat="1" ht="15" customHeight="1">
      <c r="B213" s="332"/>
      <c r="C213" s="260"/>
      <c r="D213" s="260"/>
      <c r="E213" s="260"/>
      <c r="F213" s="283" t="s">
        <v>883</v>
      </c>
      <c r="G213" s="321"/>
      <c r="H213" s="312" t="s">
        <v>939</v>
      </c>
      <c r="I213" s="312"/>
      <c r="J213" s="312"/>
      <c r="K213" s="333"/>
    </row>
    <row r="214" s="1" customFormat="1" ht="15" customHeight="1">
      <c r="B214" s="332"/>
      <c r="C214" s="260"/>
      <c r="D214" s="260"/>
      <c r="E214" s="260"/>
      <c r="F214" s="283"/>
      <c r="G214" s="321"/>
      <c r="H214" s="312"/>
      <c r="I214" s="312"/>
      <c r="J214" s="312"/>
      <c r="K214" s="333"/>
    </row>
    <row r="215" s="1" customFormat="1" ht="15" customHeight="1">
      <c r="B215" s="332"/>
      <c r="C215" s="260" t="s">
        <v>1093</v>
      </c>
      <c r="D215" s="260"/>
      <c r="E215" s="260"/>
      <c r="F215" s="283">
        <v>1</v>
      </c>
      <c r="G215" s="321"/>
      <c r="H215" s="312" t="s">
        <v>1133</v>
      </c>
      <c r="I215" s="312"/>
      <c r="J215" s="312"/>
      <c r="K215" s="333"/>
    </row>
    <row r="216" s="1" customFormat="1" ht="15" customHeight="1">
      <c r="B216" s="332"/>
      <c r="C216" s="260"/>
      <c r="D216" s="260"/>
      <c r="E216" s="260"/>
      <c r="F216" s="283">
        <v>2</v>
      </c>
      <c r="G216" s="321"/>
      <c r="H216" s="312" t="s">
        <v>1134</v>
      </c>
      <c r="I216" s="312"/>
      <c r="J216" s="312"/>
      <c r="K216" s="333"/>
    </row>
    <row r="217" s="1" customFormat="1" ht="15" customHeight="1">
      <c r="B217" s="332"/>
      <c r="C217" s="260"/>
      <c r="D217" s="260"/>
      <c r="E217" s="260"/>
      <c r="F217" s="283">
        <v>3</v>
      </c>
      <c r="G217" s="321"/>
      <c r="H217" s="312" t="s">
        <v>1135</v>
      </c>
      <c r="I217" s="312"/>
      <c r="J217" s="312"/>
      <c r="K217" s="333"/>
    </row>
    <row r="218" s="1" customFormat="1" ht="15" customHeight="1">
      <c r="B218" s="332"/>
      <c r="C218" s="260"/>
      <c r="D218" s="260"/>
      <c r="E218" s="260"/>
      <c r="F218" s="283">
        <v>4</v>
      </c>
      <c r="G218" s="321"/>
      <c r="H218" s="312" t="s">
        <v>1136</v>
      </c>
      <c r="I218" s="312"/>
      <c r="J218" s="312"/>
      <c r="K218" s="333"/>
    </row>
    <row r="219" s="1" customFormat="1" ht="12.75" customHeight="1">
      <c r="B219" s="334"/>
      <c r="C219" s="335"/>
      <c r="D219" s="335"/>
      <c r="E219" s="335"/>
      <c r="F219" s="335"/>
      <c r="G219" s="335"/>
      <c r="H219" s="335"/>
      <c r="I219" s="335"/>
      <c r="J219" s="335"/>
      <c r="K219" s="33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Kučera Jaroslav Ing.</dc:creator>
  <cp:lastModifiedBy>Kučera Jaroslav Ing.</cp:lastModifiedBy>
  <dcterms:created xsi:type="dcterms:W3CDTF">2024-09-03T07:10:11Z</dcterms:created>
  <dcterms:modified xsi:type="dcterms:W3CDTF">2024-09-03T07:10:21Z</dcterms:modified>
</cp:coreProperties>
</file>